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以此为准" sheetId="11" r:id="rId1"/>
  </sheets>
  <definedNames>
    <definedName name="_xlnm.Print_Titles" localSheetId="0">以此为准!$3:$3</definedName>
    <definedName name="_xlnm._FilterDatabase" localSheetId="0" hidden="1">以此为准!$A$3:$M$459</definedName>
  </definedNames>
  <calcPr calcId="144525" fullCalcOnLoad="1"/>
</workbook>
</file>

<file path=xl/sharedStrings.xml><?xml version="1.0" encoding="utf-8"?>
<sst xmlns="http://schemas.openxmlformats.org/spreadsheetml/2006/main" count="2675" uniqueCount="1193">
  <si>
    <t>附件1：</t>
  </si>
  <si>
    <t>柳州市2024年市级层面统筹推进重大项目计划表（实施项目)</t>
  </si>
  <si>
    <t>序号</t>
  </si>
  <si>
    <t>项目名称/项目类型</t>
  </si>
  <si>
    <t>项目业主/项目数量（个）</t>
  </si>
  <si>
    <t>责任单位</t>
  </si>
  <si>
    <t>建设地点</t>
  </si>
  <si>
    <t>主要建设规模及内容</t>
  </si>
  <si>
    <t>总投资
（万元）</t>
  </si>
  <si>
    <t>2024年年度计划投资
（万元）</t>
  </si>
  <si>
    <t>建设年限</t>
  </si>
  <si>
    <t>资金来源</t>
  </si>
  <si>
    <t>2024年建设目标</t>
  </si>
  <si>
    <t>备注</t>
  </si>
  <si>
    <t>合计</t>
  </si>
  <si>
    <t>一、按项目阶段分</t>
  </si>
  <si>
    <t>新开工</t>
  </si>
  <si>
    <t>续建</t>
  </si>
  <si>
    <t>竣工</t>
  </si>
  <si>
    <t>二、按项目类型分</t>
  </si>
  <si>
    <t>Ⅰ、产业发展</t>
  </si>
  <si>
    <t>Ⅱ、社会民生</t>
  </si>
  <si>
    <t>Ⅲ、生态环保</t>
  </si>
  <si>
    <t>Ⅳ、基础设施</t>
  </si>
  <si>
    <t>新开工项目</t>
  </si>
  <si>
    <t>续建项目</t>
  </si>
  <si>
    <t>竣工项目</t>
  </si>
  <si>
    <t>一、农业</t>
  </si>
  <si>
    <t>（一）种植</t>
  </si>
  <si>
    <t>油茶“双千”计划项目</t>
  </si>
  <si>
    <t>各县（区）林业主管部门</t>
  </si>
  <si>
    <t>市林业和园林局</t>
  </si>
  <si>
    <t>柳州市</t>
  </si>
  <si>
    <t>全市建成200亩以上油茶示范基地100个；平均每年计划新造高产油茶林3-4万亩，共新造高产油茶林15万亩；平均每年计划改造低产油茶林2.5万亩，共改造低产油茶林10万亩等</t>
  </si>
  <si>
    <t>2022-2028</t>
  </si>
  <si>
    <t>上级资金
财政资金
业主自筹</t>
  </si>
  <si>
    <t>新造高产油茶林4万亩，低产林改造2.5万亩</t>
  </si>
  <si>
    <t>三江县2023年油茶“双千”计划种植项目</t>
  </si>
  <si>
    <t>三江县林业局</t>
  </si>
  <si>
    <t>三江县政府</t>
  </si>
  <si>
    <t>三江县</t>
  </si>
  <si>
    <t>本项目计划进行油茶造林2.1万亩，采用省级以上审认定的油茶良种进行造林及后续管护</t>
  </si>
  <si>
    <t>2023-2025</t>
  </si>
  <si>
    <t>上级资金
财政资金</t>
  </si>
  <si>
    <t>完成工程量的70%</t>
  </si>
  <si>
    <t>（二）养殖</t>
  </si>
  <si>
    <t>广西实隆10万羽活鸭加工项目</t>
  </si>
  <si>
    <t>广西实源食品科技有限公司</t>
  </si>
  <si>
    <t>柳南区政府</t>
  </si>
  <si>
    <t>柳南区</t>
  </si>
  <si>
    <t>占地面积50亩，在柳南区西鹅片区打造集屠宰、冷链一体的冷链项目，日宰杀活鸭10万羽</t>
  </si>
  <si>
    <t>2021-2025</t>
  </si>
  <si>
    <t>业主自筹</t>
  </si>
  <si>
    <t>基本完工</t>
  </si>
  <si>
    <t>绿嘉园生态农业科技工程项目</t>
  </si>
  <si>
    <t>广西柳州绿嘉园生态农业科技有限责任公司</t>
  </si>
  <si>
    <t>柳江区政府</t>
  </si>
  <si>
    <t>柳江区</t>
  </si>
  <si>
    <t>工程规划占地150亩，集特色种植、畜禽圈养、散养、渔业、工厂化圆桶路基水产养殖、农业观光于一体</t>
  </si>
  <si>
    <t>主体建设</t>
  </si>
  <si>
    <t>中丹种猪广西繁育产业化示范园</t>
  </si>
  <si>
    <t>桂林力源粮油食品集团有限公司</t>
  </si>
  <si>
    <t>用地面积约1010亩，总建筑面积23.8万平方米，主要建设生猪种猪场及配套设施，年出栏父母代仔猪5.04万头及商品断奶仔猪39.6万头</t>
  </si>
  <si>
    <t>2020-2024</t>
  </si>
  <si>
    <t>竣工投产</t>
  </si>
  <si>
    <t>柳北区乡村振兴生猪养殖基地项目</t>
  </si>
  <si>
    <t>柳北区乡村振兴局</t>
  </si>
  <si>
    <t>柳北区政府</t>
  </si>
  <si>
    <t>柳北区</t>
  </si>
  <si>
    <t>规划建设用地面积约为52.76亩，建设养猪场以及相关配套用房</t>
  </si>
  <si>
    <t>2022-2024</t>
  </si>
  <si>
    <t>完工</t>
  </si>
  <si>
    <t>二、工业</t>
  </si>
  <si>
    <t>（一）汽车</t>
  </si>
  <si>
    <t>汽车主动安全系统生产基地建设项目</t>
  </si>
  <si>
    <t>柳州元丰汽车电控系统有限公司</t>
  </si>
  <si>
    <t>市工业和信息化局
柳东新区管委会</t>
  </si>
  <si>
    <t>柳东新区</t>
  </si>
  <si>
    <t>购地新建厂房，购置2条ABS、ESC总装线及2条回油泵分装线等设备，形成年产120万套ABS、ESC产品的生产能力</t>
  </si>
  <si>
    <t>2024-2025</t>
  </si>
  <si>
    <t>开工建设</t>
  </si>
  <si>
    <t>新能源改装车产品开发项目</t>
  </si>
  <si>
    <t>柳州五菱新能源汽车有限公司</t>
  </si>
  <si>
    <t>柳东新区管委会</t>
  </si>
  <si>
    <t>本项目在新能源物流车开发基础上，开发仓栅、货柜、双排等系列改装车</t>
  </si>
  <si>
    <t>江苏协统汽车饰件生产基地项目</t>
  </si>
  <si>
    <t>江苏协统复合材料科技有限公司</t>
  </si>
  <si>
    <t>新建生产车间、综合仓库及完善公用配套辅助设施等，主要生产汽车内、外饰件等产品</t>
  </si>
  <si>
    <t>汽车车身零部件制造生产线升级、扩建、改造</t>
  </si>
  <si>
    <t>柳州丹顺科技有限公司</t>
  </si>
  <si>
    <t>建设一条完整的汽车车身零部件生产线</t>
  </si>
  <si>
    <t>广西汽车集团新能源专用车项目</t>
  </si>
  <si>
    <t>广西汽车集团</t>
  </si>
  <si>
    <t>用地面积约800亩，主要生产车型有新能源轿车、SUV、米PV、低速电动车等，产10万辆新能源汽车</t>
  </si>
  <si>
    <t>2020-2025</t>
  </si>
  <si>
    <t>扩充产能，产品开发</t>
  </si>
  <si>
    <t>安途商用车制动新材料研发及产业化基地建设项目</t>
  </si>
  <si>
    <t>广西安途制动系统有限公司</t>
  </si>
  <si>
    <t>占地面积约228亩，主要建设研发中心、产品销售中心、产品演示中心、生产车间及辅助配套设施</t>
  </si>
  <si>
    <t>完成工程量30%</t>
  </si>
  <si>
    <t>宝骏基地纯电平台智能制造产线项目</t>
  </si>
  <si>
    <t>上汽通用五菱汽车股份有限公司</t>
  </si>
  <si>
    <t>市工业和信息化局</t>
  </si>
  <si>
    <t>在宝骏基地改建纯电平台生产线。改建单层钢结构厂房等</t>
  </si>
  <si>
    <t>财政资金
业主自筹</t>
  </si>
  <si>
    <t>生产爬坡和简单改造</t>
  </si>
  <si>
    <t>方盛车桥新能源汽车车桥智能制造基地建设项目</t>
  </si>
  <si>
    <t>方盛车桥（柳州）有限公司</t>
  </si>
  <si>
    <t>阳和工业新区（北部生态新区）管委会</t>
  </si>
  <si>
    <t>阳和工业新区</t>
  </si>
  <si>
    <t>新增车桥总成、主减速器总成装配线及涂装线等生产线，年产20万根新能源车车桥总成产品</t>
  </si>
  <si>
    <t>2022-2025</t>
  </si>
  <si>
    <t>设备采购及调试，一期投产</t>
  </si>
  <si>
    <t>新建年产50万套混动48V电驱及纯高压产品生产线项目</t>
  </si>
  <si>
    <t>耐世特汽车系统（柳州）有限公司</t>
  </si>
  <si>
    <t>耐世特集团在柳州工厂新建一条48V电驱纯高压产品生产线</t>
  </si>
  <si>
    <t>开展生产线建设</t>
  </si>
  <si>
    <t>博泰柳州智能网联产业智造基地智能制造工厂项目</t>
  </si>
  <si>
    <t>柳州博泰车联网有限公司</t>
  </si>
  <si>
    <t>用地面积约50.06亩，建筑面积约4万平方米，投产后可逐步实现整体150万台套/年智能网联设备的产能规模</t>
  </si>
  <si>
    <t>主体施工</t>
  </si>
  <si>
    <t>E260MCE产品项目</t>
  </si>
  <si>
    <t>利用宝骏基地原有厂房，对冲压、车身、涂装及总装车间原有的生产线和设备进行适应性改造，以满足同架构系列产品的生产</t>
  </si>
  <si>
    <t>开展生产线和设备改造</t>
  </si>
  <si>
    <t>广西玲珑轮胎有限公司扩产11万套工程胎生产项目</t>
  </si>
  <si>
    <t>广西玲珑轮胎有限公司</t>
  </si>
  <si>
    <t>项目在原6万套工程胎生产车间进行扩建，购置生产设备及工装模具共175台（套）</t>
  </si>
  <si>
    <t>2023-2026</t>
  </si>
  <si>
    <t>进行设备安装</t>
  </si>
  <si>
    <t>赛克科技热成型零件产能建设项目</t>
  </si>
  <si>
    <t>柳州赛克科技发展有限公司</t>
  </si>
  <si>
    <t>项目租用柳州宝钢厂房9440平米，新购热成型零件生产设备20台/套，建成2条产品生产线。项目建成后，预计形成年产871万套产品的生产能力</t>
  </si>
  <si>
    <t>开展设备安装</t>
  </si>
  <si>
    <t>青岛博泰汽车年产3万吨商用车底盘高性能铸件及EPP商用车卧铺总成项目</t>
  </si>
  <si>
    <t>青岛博泰汽车零部件有限责任公司</t>
  </si>
  <si>
    <t>总建筑面积约36000平方米，建设3个生产车间，年产3万吨商用车底盘高性能铸件及EPP商用车卧铺总成</t>
  </si>
  <si>
    <t>主体竣工</t>
  </si>
  <si>
    <t>温州瑞明年产200万件铝合金铸件项目（二、三期）</t>
  </si>
  <si>
    <t>温州瑞明工业股份有限公司</t>
  </si>
  <si>
    <t>新建标准厂房及相关配套设施，主要生产缸盖罩、缸盖、缸体等铝铸件以及新能源电机壳体和变速器壳体</t>
  </si>
  <si>
    <t>盛百汇高性能汽车电子产品智能工厂建设</t>
  </si>
  <si>
    <t>广西盛百汇科技有限公司</t>
  </si>
  <si>
    <t>北部生态新区</t>
  </si>
  <si>
    <t>租赁北部生态新区智能电网二期标准厂房约20000平方米，建设高性能汽车电子产品生产基地</t>
  </si>
  <si>
    <t>设备采购及安装</t>
  </si>
  <si>
    <t>腾美汽车年产60万套汽车座椅面套工厂建设项目</t>
  </si>
  <si>
    <t>柳州市腾美汽车内饰件有限公司</t>
  </si>
  <si>
    <t>在阳和工业新区购地50亩，新建生产厂房和研发办公用房36200平方米，新建汽车座椅面套制造产线20条，新增电脑裁床、花样缝纫机等辅助工程</t>
  </si>
  <si>
    <t>厂房主体结构建设</t>
  </si>
  <si>
    <t>柴油机、燃气发动机和发电机组项目</t>
  </si>
  <si>
    <t>广西北部湾动力有限公司</t>
  </si>
  <si>
    <t>建设厂房及配套工程，主要生产柴油机和燃气发动机、发电机组</t>
  </si>
  <si>
    <t>主体厂房建设</t>
  </si>
  <si>
    <t>合肥建元汽车半轴等锻件零部件生产线建设项目</t>
  </si>
  <si>
    <t>合肥市建元机械有限责任公司</t>
  </si>
  <si>
    <t>新建标准厂房及相关配套设施，主要生产汽车半轴、凸轮轴、贯通轴等锻件</t>
  </si>
  <si>
    <t>基础施工</t>
  </si>
  <si>
    <t>大中年产120万件SMC模压产品生产基地项目</t>
  </si>
  <si>
    <t>柳州市大中汽车部件制造有限公司</t>
  </si>
  <si>
    <t>新建标准厂房及相关配套设施，主要生产导流罩、顶盖等S米C模压产品</t>
  </si>
  <si>
    <t>主体封顶</t>
  </si>
  <si>
    <t>柳州利和智微电子有限公司汽车电子产品新建项目</t>
  </si>
  <si>
    <t>柳州利和智微电子有限公司</t>
  </si>
  <si>
    <t>租赁厂房3500多平方米、购置设备S米T线4条、DIP线2条，装配测试线4条，离线测试设备10套，开发设备、试验和辅助设备30套</t>
  </si>
  <si>
    <t>设备采购及调试</t>
  </si>
  <si>
    <t>乘用车自动玻璃升降器等汽车零部件生产线项目</t>
  </si>
  <si>
    <t>柳州市金元机械制造有限公司</t>
  </si>
  <si>
    <t>项目用地面积39.63亩，总建筑面积38496.29平方米，建设3栋厂房及配套设施，采购安装生产线等</t>
  </si>
  <si>
    <t>完成部分厂房建设</t>
  </si>
  <si>
    <t>柳东新区新能源重卡换电动力系统总成项目</t>
  </si>
  <si>
    <t>宁波诚道能源科技有限公司</t>
  </si>
  <si>
    <t>市投资促进局</t>
  </si>
  <si>
    <t>项目建设2条换电动力系统总成生产线、1条机加工生产线。达产后预计年产值10亿元，预计年纳税2000万元</t>
  </si>
  <si>
    <t>完成厂房装修</t>
  </si>
  <si>
    <t>汽车智能安全气囊零部件建设项目</t>
  </si>
  <si>
    <t>延锋（柳州）座椅零部件有限公司</t>
  </si>
  <si>
    <t>租赁厂房6000平方米，建成700万件/年的气袋生产能力</t>
  </si>
  <si>
    <t>完成部分生产线升级改造</t>
  </si>
  <si>
    <t>河西工业园模具及汽车部件制造基地</t>
  </si>
  <si>
    <t>广西汇山珩汽车科技有限公司</t>
  </si>
  <si>
    <t>项目土地范围30亩。规划建筑总面积面积21540平方米，其中厂房1#6900平方米，厂房2#9800平方米，办公楼880平方米，实验楼3900平方米</t>
  </si>
  <si>
    <t>柳州广泽机械模具制造基地项目</t>
  </si>
  <si>
    <t>柳州市广泽机械制造有限责任公司</t>
  </si>
  <si>
    <t>用地面积约20亩，主要生产汽车模具、家电模具及汽车钣金冲焊件等</t>
  </si>
  <si>
    <t>F510C产品项目</t>
  </si>
  <si>
    <t>利用宝骏基地原有厂房，对冲压、车身、总装车间原有的生产线和设备进行适应性改造</t>
  </si>
  <si>
    <t>联合汽车电子(柳州)有限公司新能源汽车驱动电机电控项目</t>
  </si>
  <si>
    <t>联合汽车电子有限公司</t>
  </si>
  <si>
    <t>新建3条生产线，生产电机、电桥等产品</t>
  </si>
  <si>
    <t>广西大吉汽车配件产业园汽车零部件再制造项目</t>
  </si>
  <si>
    <t>柳州市沿东实业有限公司</t>
  </si>
  <si>
    <t>新建94116.33平方米标准厂房，形成3万辆/年的报废汽车拆解能力，每台汽车拆解后经过再制造可生产零部件3万套</t>
  </si>
  <si>
    <t>轾驱科技新能源汽车电驱系统制造项目</t>
  </si>
  <si>
    <t>轾驱新能源（柳州）有限公司</t>
  </si>
  <si>
    <t>厂房面积约14000平方米，建设以新能源汽车电机、混合动力箱、定转子和电驱动桥的产线建设为主，及相关测试验证中心</t>
  </si>
  <si>
    <t>G200P插混轻卡产品开发项目</t>
  </si>
  <si>
    <t>市科技局</t>
  </si>
  <si>
    <t>项目主要包括产品研发、试验及产线建设，购置焊接线、总装线，项目达产后形成年产3万辆生产能力</t>
  </si>
  <si>
    <t>柳州澳多汽车年产100万套汽车电子零部件产品项目</t>
  </si>
  <si>
    <t>柳州澳多汽车电子有限公司</t>
  </si>
  <si>
    <t>新建生产车间、实验室等6.7万平方米，年产一键启动(PEPS)系统50万套、舒适进入系统20万套、车联网系统20万套、电动尾门系统10万套</t>
  </si>
  <si>
    <t>2021-2024</t>
  </si>
  <si>
    <t>竣工交付</t>
  </si>
  <si>
    <t>华丰新能源汽车高压线束及连接器项目</t>
  </si>
  <si>
    <t>柳州华丰科技有限公司</t>
  </si>
  <si>
    <t>租赁北部生态新区智能电网产业园1-5#楼约8000平方米厂房，建设车载高压线束生产线9条，形成年产400万根高压线束的生产能力</t>
  </si>
  <si>
    <t>2023-2024</t>
  </si>
  <si>
    <t>上汽通用五菱汽车股份有限公司新时代纯电物流车项目</t>
  </si>
  <si>
    <t>河西基地总体产能不变，仅对现有产能进行产品结构调整</t>
  </si>
  <si>
    <t>柳州五菱新能源汽车有限公司中面物流车产品开发项目</t>
  </si>
  <si>
    <t>新建焊接线，适应性改造现有产线，开发量产模/检/夹具等工装设备，实现形成年产3万辆的产能</t>
  </si>
  <si>
    <t>柳州宏和机械年产平衡悬架总成6万套、轮毂总成20万套及铸件200万件项目</t>
  </si>
  <si>
    <t>柳州宏和机械制造有限公司</t>
  </si>
  <si>
    <t>总建筑面积约30000平方米，规划建设三个生产车间配套设施，年产平衡悬架总成6万套、轮毂总成20万套及铸件200万件</t>
  </si>
  <si>
    <t>乘用车车身钣金件焊装产线技术改造项目</t>
  </si>
  <si>
    <t>柳州六和方盛机械有限公司</t>
  </si>
  <si>
    <t>项目改造原有旧生产线，改造面积2000平米，购置生产所需的模、夹检具一批，焊接机器人等关键设备，改造后新建4条智能焊接生产线，即乘用车车身钣金件焊装产线，形成年产约10万台套车身钣金件总成的生产能力</t>
  </si>
  <si>
    <t>新增年产60万缸盖毛坯生产能力建设项目</t>
  </si>
  <si>
    <t>柳州五菱柳机动力有限公司</t>
  </si>
  <si>
    <t>鱼峰区</t>
  </si>
  <si>
    <t>在五菱柳机原厂房进行技术改造，新购浇注、熔化、制芯、后处理设备，开展生产线技术改造</t>
  </si>
  <si>
    <t>（二）机械制造</t>
  </si>
  <si>
    <t>广西南科重工机械有限公司大型成套智能矿山设备项目</t>
  </si>
  <si>
    <t>广西南科重工机械有限公司</t>
  </si>
  <si>
    <t>规划用地面积49.59亩，总建筑面积2万平方米，主要生产大型成套智能矿山设备</t>
  </si>
  <si>
    <t>2024-2026</t>
  </si>
  <si>
    <t>三一重工柳州智能智造项目</t>
  </si>
  <si>
    <t>柳州三新智造科技有限公司</t>
  </si>
  <si>
    <t>项目规划用地30亩，建设内容包括混凝土机械6S中心，集维修、保养、仓储、再制造、二手交易、人员培训于一体</t>
  </si>
  <si>
    <t>年产3万吨新型耐磨材料智能制造项目</t>
  </si>
  <si>
    <t>柳州美卓耐磨材料科技有限公司</t>
  </si>
  <si>
    <t>建设项目占地面积18.95亩，总建筑面积为17316平方米。配套建设标准化生产用房，主要为耐磨材料车间，仓储及办公室用房等设施</t>
  </si>
  <si>
    <t>大锰机电设备制造生产基地</t>
  </si>
  <si>
    <t>广西柳州大锰机电设备制造有限公司</t>
  </si>
  <si>
    <t>项目占地面积为56.32亩，其中厂房、车间、办公楼等建筑面积31782.84平方米。主要生产机加工产品及矿山机械等产品</t>
  </si>
  <si>
    <t>2024-2024</t>
  </si>
  <si>
    <t>柳工智能国际工业园（一期）</t>
  </si>
  <si>
    <t>广西柳工机械股份有限公司</t>
  </si>
  <si>
    <t>总用地面积约5000亩，其中启动区1500亩，分12个地块，主要建设挖掘机智慧产业园、工程机械液压元件和附件项目、工程机械属具项目、驾驶室和薄板件项目、智慧物流产业园等</t>
  </si>
  <si>
    <t>威翔公司挖掘机业务生产基地开工建设、主体厂房建设</t>
  </si>
  <si>
    <t>柳工装载机智能化改造项目</t>
  </si>
  <si>
    <t>建设全自动下料、结构件自动焊接线、齿轮加工线、物流的数字化工厂</t>
  </si>
  <si>
    <t>广西柳州零碳新能源智慧装备产业园</t>
  </si>
  <si>
    <t>宁夏嘉泽新能源股份有限公司
新疆金风科技股份有限公司</t>
  </si>
  <si>
    <t>用地面积300亩，主要建设智能风力发电机组总装厂、风机塔筒制造厂和储能总装厂，主要生产4-8兆瓦先进主力机型，一期用地200亩，达产后年产300万千瓦风力发电设备、10万吨风电塔筒设备及2500兆瓦时储能设备；二期用地100亩，用于布局新能源产业链上下游配套企业落户</t>
  </si>
  <si>
    <t>广西昊桥交通设施有限责任公司钢结构生产车间</t>
  </si>
  <si>
    <t>广西昊桥交通设施有限责任公司</t>
  </si>
  <si>
    <t>建设用地120亩，建设形成高强度低松驰钢绞线6.5万吨/年，预制拼装模块化钢桥4万吨/年生产线</t>
  </si>
  <si>
    <t>开展主体结构施工</t>
  </si>
  <si>
    <t>广西中源机械液压元件智能生态工厂建设项目</t>
  </si>
  <si>
    <t>广西中源机械有限公司</t>
  </si>
  <si>
    <t>项目拟在广西中源机械有限公司液压件分公司（阳和制造工厂）现有设备设施的基础上进行产能扩充、技术改造与自动化升级，项目建成后预计可实现年产各类液压元件60余万件</t>
  </si>
  <si>
    <t>柳东新区思必驰智能制造工厂项目</t>
  </si>
  <si>
    <t>广西思必驰科技有限公司</t>
  </si>
  <si>
    <t>建成3000平10万净化等级的容无尘车间和300余平汽车电子产品实验室，并建成2条贴片生产线和4条生产组装线</t>
  </si>
  <si>
    <t>优必选柳州机器人超级智慧工厂</t>
  </si>
  <si>
    <t>柳州优必选智能科技有限公司</t>
  </si>
  <si>
    <t>在北部生态新区购地74.29亩，建设厂房，引入智能制造设备，实现机器人制造机器人，打造机器人透明智能制造、无人化示范超级工厂</t>
  </si>
  <si>
    <t>创益通动力电池方壳及储能结构配件项目</t>
  </si>
  <si>
    <t>柳州鹏威新材料科技有限公司</t>
  </si>
  <si>
    <t>在北部生态新区租赁厂房，建设动力电池方形铝壳生产线及相关辅助设施，主要产品为动力电池方型铝壳</t>
  </si>
  <si>
    <t>中源液压业务新工厂规划建设项目</t>
  </si>
  <si>
    <t>项目拟将广西中源机械有限公司原有液压附件生产线进行搬迁，并在此基础上进行产能扩充、技术改造与自动化升级，项目建成后预计可实现年产各类工程机械液压附件约15万套</t>
  </si>
  <si>
    <t>柳州市久日工程机械有限公司年产2万台套大型工程机械结构件新产品生产线项目（三期）</t>
  </si>
  <si>
    <t>柳州市久日工程机械有限公司</t>
  </si>
  <si>
    <t>新建标准厂房及相关配套设施，主要生产主平台、回转平台、履带梁等大型工程机械结构件</t>
  </si>
  <si>
    <t>常州东海新建工程机械轻量化配套件项目</t>
  </si>
  <si>
    <t>常州东海橡胶厂有限责任公司</t>
  </si>
  <si>
    <t>总建筑面积23000平方米，其中新建厂房15000平方米、办公室3000平方米、其他配套5000平方米</t>
  </si>
  <si>
    <t>柳东新区智能停车设备配套精加工生产基地项目</t>
  </si>
  <si>
    <t>长沙云高智能机械式停车设备制造有限公司</t>
  </si>
  <si>
    <t>建设标准厂房，涵盖生产车间、装配车间、研发试验区域，配备各类立体车库核心部件生产设备、检验器材、装配设备以及实验器材</t>
  </si>
  <si>
    <t>（三）钢铁</t>
  </si>
  <si>
    <t>柳钢冷轧电磁钢项目（二期）</t>
  </si>
  <si>
    <t>广西柳州钢铁集团有限公司</t>
  </si>
  <si>
    <t>主要建设1条常化酸洗线，4条二十辊单机架可逆冷轧机组，2条连退涂层机组以及配套的重卷机组、包装机组、准备机组、酸再生站、制氢站、氮气净化站、空压站、水处理系统等</t>
  </si>
  <si>
    <t>柳州金属循环利用产业园项目</t>
  </si>
  <si>
    <t>用地面积586亩，建设标准厂房及办公楼5万平方米，废钢相关联产业区预计建设标准厂房及办公楼12万平方米</t>
  </si>
  <si>
    <t>2019-2025</t>
  </si>
  <si>
    <t>基础建设</t>
  </si>
  <si>
    <t>柳钢热轧高强热处理线项目（一期）</t>
  </si>
  <si>
    <t>充分利用现有钢板生产上游工序生产线能力，在开平线厂房改建柳钢热轧高强热处理线项目（一期）项目。一期工程总产能：15万吨/年</t>
  </si>
  <si>
    <t>热处理炉热试车</t>
  </si>
  <si>
    <t>佰通驰再生资源回收利用项目</t>
  </si>
  <si>
    <t>柳州市佰通驰再生资源回收利用有限公司</t>
  </si>
  <si>
    <t>租用柳州金属循环利用产业园用地，建设标准厂房，安装生产线进行再生资源回收，具备年加工再利用45万吨以上废钢生产能力</t>
  </si>
  <si>
    <t>融水县六洞工业园区4×27000kVA电石矿热电炉技改为4×25500kVA高碳铬铁矿热电炉项目</t>
  </si>
  <si>
    <t>柳州市启润万泰实业有限公司</t>
  </si>
  <si>
    <t>融水县政府</t>
  </si>
  <si>
    <t>融水县</t>
  </si>
  <si>
    <t>项目占地468亩，利用原柳化4×27000kVA电石矿热电炉技改为4×25500kVA高碳铬铁矿热电炉，并配套建设煤气发电系统、光伏发电系统、烧结系统等附属设施</t>
  </si>
  <si>
    <t>年产100万吨船用钢板型材精深智能加工制造基地项目</t>
  </si>
  <si>
    <t>柳州市阳蕊明物资有限公司</t>
  </si>
  <si>
    <t>项目规划用地约100亩，建设车间厂房、生产线、办公综合楼及相关配套设施</t>
  </si>
  <si>
    <t>柳钢气体公司3号40000Nm3/h制氧机组工程</t>
  </si>
  <si>
    <t>柳钢气体公司</t>
  </si>
  <si>
    <t>拟采用氮气外压缩，氧、氩内压缩的工艺流程，建成后可实现每小时40000标准立方米的氧气生产能力，填补柳钢本部生产基地的高炉富氧化技术改造后的用气缺口。主要进行厂房厂房建设及设备安装等</t>
  </si>
  <si>
    <t>（四）化工</t>
  </si>
  <si>
    <t>32万吨/年氯化新材料产业集群项目</t>
  </si>
  <si>
    <t>市产业集团</t>
  </si>
  <si>
    <t>鹿寨县政府</t>
  </si>
  <si>
    <t>鹿寨县</t>
  </si>
  <si>
    <t>建设生产厂房、原料和成品库房等，同时配套给排水、供配电等基础设施建设</t>
  </si>
  <si>
    <t>2024-2027</t>
  </si>
  <si>
    <t>年产10万吨锂电池电解液项目</t>
  </si>
  <si>
    <t>柳州法恩赛克新能源科技有限公司</t>
  </si>
  <si>
    <t>占地约120亩，建设年产10万吨锂电池电解液项目的生产车间、综合楼及配套设施，主要生产锂离子电池电解液、固态电解质及核心添加剂等产品</t>
  </si>
  <si>
    <t>广西天天乐药业搬迁改造项目</t>
  </si>
  <si>
    <t>广西天天乐药业股份有限公司</t>
  </si>
  <si>
    <t>用地面积163亩，主要生产颗粒剂、片剂、液体制剂、胶囊剂、丸剂等</t>
  </si>
  <si>
    <t>广西桂柳新材料股份有限公司搬迁升级转型项目----年产2万吨锰酸锂电池正极材料（二氧化锰）基地</t>
  </si>
  <si>
    <t>广西桂柳新材料股份有限公司</t>
  </si>
  <si>
    <t>搬迁升级年产2万吨锰酸锂电池正极材料（二氧化锰）基地，建筑面积59912.07平方米</t>
  </si>
  <si>
    <t>（五）轻工</t>
  </si>
  <si>
    <t>旅游装备用品生产基地项目</t>
  </si>
  <si>
    <t>柳州市华港科技有限公司</t>
  </si>
  <si>
    <t>建设项目占地面积50亩，总建筑面积为65260平方米</t>
  </si>
  <si>
    <t>洗涤设备有限公司生产各类洗涤机项目</t>
  </si>
  <si>
    <t>上海弘飞洗涤设备有限公司</t>
  </si>
  <si>
    <t>规划用地约40亩，主要生产、创新、研发工业洗脱机、隔离式洗脱机、工业烘干机、烫平机、折叠机、干洗机等全套洗衣房设备</t>
  </si>
  <si>
    <t>文化旅游、幼教装备产品生产线项目</t>
  </si>
  <si>
    <t>广西又一康体游乐设备有限公司</t>
  </si>
  <si>
    <t>购买标准厂房5211平方米，引进文教用品生产线三条。</t>
  </si>
  <si>
    <t>广西汇通公司印刷产业项目</t>
  </si>
  <si>
    <t>广西汇通包装印刷材料有限公司</t>
  </si>
  <si>
    <t>融安县政府</t>
  </si>
  <si>
    <t>融安县</t>
  </si>
  <si>
    <t>建设生产车间6000平方米、仓储车间8000平方米、综合楼1000平方米及其它配套设施</t>
  </si>
  <si>
    <t>爱田农业融安金桔产业链融合发展项目</t>
  </si>
  <si>
    <t>广西融安爱田农业发展有限公司</t>
  </si>
  <si>
    <t>投资建设11条金桔加工生产线，占地面积50亩，建设融安金桔加工、销售数字化产地仓</t>
  </si>
  <si>
    <t>完成主体建设</t>
  </si>
  <si>
    <t>粤桂智能家电产业集聚区项目</t>
  </si>
  <si>
    <t>柳州津晶电器有限公司</t>
  </si>
  <si>
    <t>用地面积约5366亩，分期实施，年产冰箱、洗衣机约300万台套，年产家用、商用空调约300万台套</t>
  </si>
  <si>
    <t>大自然高端绿色家居鹿寨基地项目</t>
  </si>
  <si>
    <t>大自然家居（中国）有限公司</t>
  </si>
  <si>
    <t>新建年产1000万平方米多层实木地板项目、1000万平方米强化地板、1000万平方米地板基材生产线及相关配套设施</t>
  </si>
  <si>
    <t>完成厂房主体建设</t>
  </si>
  <si>
    <t>广西柳州再生资源绿色分拣中心工程项目（升禾）</t>
  </si>
  <si>
    <t>升禾城市环保科技股份有限公司</t>
  </si>
  <si>
    <t>该项目总用地面积100亩，分两期建设，其中：一期用地面积约50亩，建筑面积约5.2万平方米。建设可回收物分选生产线车间、旧家电拆解生产线车间等</t>
  </si>
  <si>
    <t>开展基础施工</t>
  </si>
  <si>
    <t>年产50000吨螺蛳鲜汤中央厨房项目</t>
  </si>
  <si>
    <t>广西汤乐宝食品有限公司</t>
  </si>
  <si>
    <t>鱼峰区政府</t>
  </si>
  <si>
    <t>项目约90亩，计划新建综合办公楼、生活综合楼、试验检测综合楼等设施</t>
  </si>
  <si>
    <t>智能电机项目</t>
  </si>
  <si>
    <t>广西庆达精密机械有限公司</t>
  </si>
  <si>
    <t>厂区规划总建筑面积约5万平方米；主要生产冰箱、洗衣机、空调等各类智能家电电机、压缩机</t>
  </si>
  <si>
    <t>广西高而美智能家电产业项目</t>
  </si>
  <si>
    <t>广西高而美节能科技有限公司</t>
  </si>
  <si>
    <t>用地面积120亩，主要生产智能空气源热泵热水器、采暖机、烘干机、模块冷水机等智能家电产品</t>
  </si>
  <si>
    <t>广西柳州柳江区移动空调和循环扇（配套纸箱泡沫）项目</t>
  </si>
  <si>
    <t>广州环峰能源
科技股份有限公司</t>
  </si>
  <si>
    <t>达产后年产10万台移动空调和20万台循环扇等智能家电产品及相应配套产品</t>
  </si>
  <si>
    <t>年产20万立方米无醛MDI胶高端家具板、UV原木橱柜板</t>
  </si>
  <si>
    <t>广西嘉恒木业有限公司</t>
  </si>
  <si>
    <t>项目占地面积88.6亩，总建筑面积3.2万平方米，建设内容为生产厂房5栋、办公楼1栋等基础设施</t>
  </si>
  <si>
    <t>完成厂房建设60%</t>
  </si>
  <si>
    <t>广西沪桂食品集团产业园二期</t>
  </si>
  <si>
    <t>广西沪桂食品集团有限公司</t>
  </si>
  <si>
    <t>建设生产线产线、综合办公楼、食品工艺研究楼、产品营销展示中心、仓储物流中心等</t>
  </si>
  <si>
    <t>浩耀智能研发生产中心</t>
  </si>
  <si>
    <t>广西南宁浩耀科技集团</t>
  </si>
  <si>
    <t>一期建设智能研发生产中心以及办公、专家生活楼三栋二期建设建筑面积约为1万平方米生态游览观光智能生产线建筑和景观两栋</t>
  </si>
  <si>
    <t>得华食品科技城二期项目</t>
  </si>
  <si>
    <t>柳州市得华食品有限公司</t>
  </si>
  <si>
    <t>项目位于鱼峰区洛维工业集中区B-09-3-1号地块，占地18478.78平方米，用于生产及包装螺蛳粉配套用原材料</t>
  </si>
  <si>
    <t>广西潮商食品示范基地项目</t>
  </si>
  <si>
    <t>广西潮商食品科技有限公司</t>
  </si>
  <si>
    <t>打造广西潮商食品示范基地，包含螺蛳粉产业、糕点产业、营养食品深加工产业等</t>
  </si>
  <si>
    <t>柳州长鸣高精火车模型及铁路周边文创产品生产基地建设项目</t>
  </si>
  <si>
    <t>柳州长鸣文化科技有限公司</t>
  </si>
  <si>
    <t>新建25000平方米厂房及办公楼、倒班楼等</t>
  </si>
  <si>
    <t>临海奇升年产200万根氟硅胶管项目</t>
  </si>
  <si>
    <t>临海市奇升橡塑制品有限公司</t>
  </si>
  <si>
    <t>新建标准厂房及相关配套设施，年产200万根氟胶管</t>
  </si>
  <si>
    <t>欧泰全自动装备系列高档展示科技用品生产基地建设项目</t>
  </si>
  <si>
    <t>广西欧泰智能科技有限公司</t>
  </si>
  <si>
    <t>建设7栋标准厂房，建筑面积31100平方米，建筑面积35050.5平方米</t>
  </si>
  <si>
    <t>三江仙池茶业茶叶加工厂、茶油加工厂、茶系列产品项目</t>
  </si>
  <si>
    <t>三江县仙池茶业有限公司</t>
  </si>
  <si>
    <t>建设1.9万平方米厂房、研发中心以及相关配套工程</t>
  </si>
  <si>
    <t>柳州海格智能电网智能型工程建设项目</t>
  </si>
  <si>
    <t>柳州海格电气股份有限公司</t>
  </si>
  <si>
    <t>主要建设厂房、仓库等，生产智能型高低压供配电成套电气产品</t>
  </si>
  <si>
    <t>高频磁能常温杀菌项目</t>
  </si>
  <si>
    <t>广西速惠尔电磁能科技有限公司</t>
  </si>
  <si>
    <t>租用阳和工业新区标准厂房3900平方米，投资建设磁能杀菌设备及市场终端产品，一期项目投产后可生产杀菌设备200台，二期2025年预计购地50亩地自建多条生产线</t>
  </si>
  <si>
    <t>柳州市东晶智能科技有限公司智能家电产业项目</t>
  </si>
  <si>
    <t>柳州市东晶智能
科技有限公司</t>
  </si>
  <si>
    <t>项目规划用地面积约70.8亩，主要生产智能电暖桌、净水器、洗碗机、果蔬解毒清洗机、空气净化器等智能家电产品</t>
  </si>
  <si>
    <t>二期厂房主体竣工</t>
  </si>
  <si>
    <t>恒泰公司环保多层地板基材、木地板成品项目</t>
  </si>
  <si>
    <t>广西恒泰新材料科技有限公司</t>
  </si>
  <si>
    <t>建设环保多层地板基材、木地板生产基地，达产后预计地板基材年产值约1.5亿元</t>
  </si>
  <si>
    <t>年产30万吨竹纤维项目</t>
  </si>
  <si>
    <t>广西德森木业有限公司</t>
  </si>
  <si>
    <t>项目占地约136.2亩，主要建设四栋生产厂房、一栋办公楼、一栋倒班楼、值班室及配电房等配套设施</t>
  </si>
  <si>
    <t>智能生活家电项目</t>
  </si>
  <si>
    <t>宁波柳松电器科技有限公司</t>
  </si>
  <si>
    <t>项目用地面积36.79亩，拟建设办公楼一栋、钢构厂房一栋、框架结构厂房一栋，主要生产空气净化器、净水设备、冷风机、电风扇、空气炸锅等智能家电产品，年产能在150万台</t>
  </si>
  <si>
    <t>胶合板定制家具项目</t>
  </si>
  <si>
    <t>广西融水瑞兴木业有限公司</t>
  </si>
  <si>
    <t>用地88亩，厂房约5万平方米。新建厂房、仓库、配套给排水、电力、消防等设施，购置先进的胶合板及定制家具生产设备、产品检验仪器等</t>
  </si>
  <si>
    <t>柳州市惠农化工有限公司产业链延伸建设项目</t>
  </si>
  <si>
    <t>柳州市惠农化工有限公司</t>
  </si>
  <si>
    <t>项目在原有产业基础上进行产业链延伸建设，占地面积约50亩，主要建设生产车间、研发楼、冷库、仓库等办公生产设施</t>
  </si>
  <si>
    <t>深圳亿迈珂智能科技产业园项目</t>
  </si>
  <si>
    <t>深圳亿迈珂标识科技有限公司</t>
  </si>
  <si>
    <t>建设生产车间、研发中心、成品库房、原件库房等</t>
  </si>
  <si>
    <t>广西柳州市君正科技有限公司纺织品服装项目</t>
  </si>
  <si>
    <t>广西柳州市君正科技有限公司</t>
  </si>
  <si>
    <t>建设净用地7643.24平方米，合11.46亩，建设项目生产总面积1.52万平方米，建设2栋生产厂房，1栋办公楼，拟建5条生产线</t>
  </si>
  <si>
    <t>名扬体育室外健身器材制造基地</t>
  </si>
  <si>
    <t>柳州名扬体育设备股份有限公司</t>
  </si>
  <si>
    <t>市体育局</t>
  </si>
  <si>
    <t>项目占地20146平方米，建设标准化厂房、办公综合楼，年产10000台套全民健身器材</t>
  </si>
  <si>
    <t>柳州市万宝龙木业有限公司年产胶合板9万立方米建设项目</t>
  </si>
  <si>
    <t>广西楠溪福森木业有限公司</t>
  </si>
  <si>
    <t>柳城县政府</t>
  </si>
  <si>
    <t>柳城县</t>
  </si>
  <si>
    <t>项目占地面积13333平方米，总建设面积11600平方米，主要建设综合楼、生产厂房、配电房以及购置生产设备等</t>
  </si>
  <si>
    <t>（六）建材与新材料</t>
  </si>
  <si>
    <t>柳州市柳南区太阳村镇长洞坳大山石灰岩矿矿山开发项目</t>
  </si>
  <si>
    <t>柳州兴丰矿业有限公司</t>
  </si>
  <si>
    <t>市自然资源和规划局</t>
  </si>
  <si>
    <t>矿山开采矿种为冶金用石灰岩矿，生产规模800万吨/年</t>
  </si>
  <si>
    <t>完成第四期采矿权出让收益缴纳</t>
  </si>
  <si>
    <t>轻质节能墙材和文旅诗宿智能化生产项目</t>
  </si>
  <si>
    <t>广西豪川新型材料科技有限公司</t>
  </si>
  <si>
    <t>占地120.33亩（约80222.46平方米），总建筑面积130000平方米。建设内容包括研发楼1栋、办公楼1栋等</t>
  </si>
  <si>
    <t>晶联光电年产500吨ITO靶材项目</t>
  </si>
  <si>
    <t>广西晶联光电材料有限责任公司</t>
  </si>
  <si>
    <t>建设满足年产500吨高性能ITO靶材的生产线、ITO靶材的产品设计及测试中心，以及项目所需行政办公及生活服务设施等。其中生产线一期新建年产300吨ITO靶材生产线；二期新建年产200吨IT0靶材生产线</t>
  </si>
  <si>
    <t>厂房建设、设备采购及调试
一期（300吨ITO靶材）实现投产</t>
  </si>
  <si>
    <t>柳州市太阳村镇水牯山水泥用石灰岩矿矿山开发项目</t>
  </si>
  <si>
    <t>广西鱼峰集团水泥有限公司</t>
  </si>
  <si>
    <t>矿山开采矿种为水泥用石灰岩矿，生产规模500万吨/年</t>
  </si>
  <si>
    <t>2022-2026</t>
  </si>
  <si>
    <t>柳州市柳城县寨隆镇妙景饰面用石灰岩矿矿山开发项目</t>
  </si>
  <si>
    <t>广西柳州国大矿业有限公司</t>
  </si>
  <si>
    <t>拟开发矿山项目矿区面积0.4822平方公里，出让饰面用灰岩荒料396.39万立方米，建筑石料用灰岩4640.52万吨，矿山生产规模为200万吨/年。主要生产产品为饰面用石灰岩（啡慕斯）、建筑石料用灰岩。建设内容为生产线、厂房、办公区生活等建筑物构筑物</t>
  </si>
  <si>
    <t>完成工程量的20%</t>
  </si>
  <si>
    <t>钢结构生产基地项目</t>
  </si>
  <si>
    <t>柳州邦晟钢结构工程有限公司</t>
  </si>
  <si>
    <t>项目建设用地10000平方米，新建建筑面积约10000平方米的厂房、库房等辅助设施</t>
  </si>
  <si>
    <t>柳城县大埔镇乐寨村良社屯虎头山饰面用灰岩矿矿山开发项目</t>
  </si>
  <si>
    <t>柳城县宏盛石材有限公司</t>
  </si>
  <si>
    <t>矿区面积0.3449平方公里，出让石灰岩矿可采资源储量3402.19万吨，矿山生产规模为饰面用灰岩矿10万立方米/年、建筑石料用灰岩110万吨/年。主要生产产品为饰面用灰岩荒料、建筑石料用灰岩等</t>
  </si>
  <si>
    <t>2022-2027</t>
  </si>
  <si>
    <t>完成第三期采矿权出让收益缴纳</t>
  </si>
  <si>
    <t>广西七色珠光年产3万吨珠光效应材料（GMP）项目（二期）</t>
  </si>
  <si>
    <t>广西七色珠光效应材料有限公司</t>
  </si>
  <si>
    <t>总建筑面积10.96万平方米，年产2万吨珠光材料，其中1.5万吨常规工业级珠光材料，0.5万吨汽车耐候级珠光材料</t>
  </si>
  <si>
    <t>2019-2024</t>
  </si>
  <si>
    <t>广西鲁板铝制品再生资源循环利用基地项目</t>
  </si>
  <si>
    <t>广西鲁板铝合金模板有限公司</t>
  </si>
  <si>
    <t>建筑包括办公楼、生产厂房、原料成品库房等</t>
  </si>
  <si>
    <t>完成厂房主体施工</t>
  </si>
  <si>
    <t>广西五鸿钢结构科技有限公司装配式钢结构生产项目</t>
  </si>
  <si>
    <t>广西五鸿钢结构科技有限公司</t>
  </si>
  <si>
    <t>该项目占地面积21548平方米，总建筑面积9930平方米。主要建设厂房1栋，办公楼1栋</t>
  </si>
  <si>
    <t>业主自筹
银行贷款</t>
  </si>
  <si>
    <t>（七）电子信息</t>
  </si>
  <si>
    <t>中高功率蓝光半导体激光器产业化项目</t>
  </si>
  <si>
    <t>广西飓芯科技有限责任公司</t>
  </si>
  <si>
    <t>采购中高功率激光器外延及工艺设备，并建成超净厂房面积3000余平方米，用于研发和量产中高功率蓝光激光器</t>
  </si>
  <si>
    <t>柳州高密度PCB电子产业园项目（一期）</t>
  </si>
  <si>
    <t>柳江区城投公司</t>
  </si>
  <si>
    <t>主要以生产高端PCB板、覆铜板电池铜箔等为主导产业，主要引进广东嘉元科技股份有限公司作为产业龙头企业，建设高性能PCB板、覆铜板项目，并引进30家以上多层板、柔性板、HDI板等PCB及配套产品生产制造企业，打造配套齐全、产业链完善的高端PCB产业园中园</t>
  </si>
  <si>
    <t>主体工程施工</t>
  </si>
  <si>
    <t>广西信达宏电子有限公司项目</t>
  </si>
  <si>
    <t>广西信达宏电子有限公司</t>
  </si>
  <si>
    <t>研发制造滤波器、变压器、电路板、电机等电子元器件等</t>
  </si>
  <si>
    <t>智能网联汽车高速试验跑道系统建设</t>
  </si>
  <si>
    <t>东风柳州汽车有限公司</t>
  </si>
  <si>
    <t>在东风柳汽商用车基地内建设基于5G/NR-V2X的高速试验跑道与智能网联大数据平台，试验跑道长度≥5公里，覆盖智能网联全部基础功能场景以及部分简化城市、高速、港口等特殊场景</t>
  </si>
  <si>
    <t>建设试验跑道建设；试运行智能网联平台</t>
  </si>
  <si>
    <t>柳州螺蛳粉产业互联网项目（一期）</t>
  </si>
  <si>
    <t>柳州市金色太阳建设投资有限公司</t>
  </si>
  <si>
    <t>建设螺蛳粉产业数据可视化系统平台；同时与柳南区食品安全智慧管理系统、农业产业大数据系统的对接，实现产业数据可视化应用</t>
  </si>
  <si>
    <t>上级资金
业主自筹</t>
  </si>
  <si>
    <t>平台组建完成70%</t>
  </si>
  <si>
    <t>柳州希迪智驾车联网产品生产项目</t>
  </si>
  <si>
    <t>长沙智能驾驶研究院有限公司</t>
  </si>
  <si>
    <t>市大数据发展局</t>
  </si>
  <si>
    <t>新建办公及展厅面积406平方米、标准厂房1800平方米</t>
  </si>
  <si>
    <t>星云互联产学研智能网联产品封装测试中心</t>
  </si>
  <si>
    <t>广西星云互联科技有限公司</t>
  </si>
  <si>
    <t>建智能网联终端设备生产测试中心 2025年扩建产线/生产厂房，成立生产基地 建设研发中心楼，综合办公楼等自建3万平方米厂房，打造支全国智能网联设备量产的制造中心</t>
  </si>
  <si>
    <t>建设智能网联终端设备生产测试中心</t>
  </si>
  <si>
    <t>柳州复睿智行智能网联工厂</t>
  </si>
  <si>
    <t>柳州复睿智行智能网联科技有限公司</t>
  </si>
  <si>
    <t>项目建设车载单元设备、路测设备一体机设备测试封装生产线1条，以及毫米波雷达测试封装生产线1条</t>
  </si>
  <si>
    <t>建设生产线</t>
  </si>
  <si>
    <t>（八）新型储能</t>
  </si>
  <si>
    <t>柳州市北部新区新能源装备制造产业园项目</t>
  </si>
  <si>
    <t>阳光新能源开发股份有限公司</t>
  </si>
  <si>
    <t>项目拟用地面积100亩，主要建设规模为年产3GW光伏组件和5GWh储能系统集成设备生产线及附属设施</t>
  </si>
  <si>
    <t>柳州国轩电池有限公司二期10GWh电池项目</t>
  </si>
  <si>
    <t>柳州国轩电池有限公司</t>
  </si>
  <si>
    <t>项目建设用地384亩，拟建设3栋工业厂房、2栋综合楼</t>
  </si>
  <si>
    <t>银行贷款
业主自筹
财政资金</t>
  </si>
  <si>
    <t>柳州国轩6MW+100MWh光储电站项目</t>
  </si>
  <si>
    <t>储能占地面积约4000平方米，光伏设备占地面积约200平方米，光伏屋顶面积约60000平方米，拟投建电化学储能电站，其中光伏6MW、储能100MWh，以实际并网容量为准</t>
  </si>
  <si>
    <t>瑞浦赛克动力电池有限公司瑞浦赛克20GWh动力电池项目</t>
  </si>
  <si>
    <t>瑞浦赛克动力电池有限公司</t>
  </si>
  <si>
    <t>新建电芯工厂、能源及维修中心、公用配套设施等，建设年产能为20GW时容量规模的电芯生产基地</t>
  </si>
  <si>
    <t>竣工试产</t>
  </si>
  <si>
    <t>赛克瑞浦动力电池系统有限公司赛克瑞浦20GWh动力电池系统项目</t>
  </si>
  <si>
    <t>赛克瑞浦动力电池系统有限公司</t>
  </si>
  <si>
    <t>新建电池系统工厂、能源及维修中心、公用配套设施等，建设年产能20GW时容量规模的电池系统生产基地</t>
  </si>
  <si>
    <t>鹏辉科技智慧储能及动力电池制造基地项目（三期）</t>
  </si>
  <si>
    <t>柳州鹏辉能源科技有限公司</t>
  </si>
  <si>
    <t>项目建设产能5GWh，计划引进投料自动线、涂布机、激光模切分条机、卷绕机等先进设备，建成装备水平一流的智能制造工厂</t>
  </si>
  <si>
    <t>（九）标准厂房</t>
  </si>
  <si>
    <t>柳工智慧食品冷链产业园标准厂房项目一期</t>
  </si>
  <si>
    <t>广西桂味联食品有限公司</t>
  </si>
  <si>
    <t>项目拟用地221亩，规划总建筑面积200941.11平方米，一期100亩，建筑面积86997.4平方米，二期120亩，建筑面积113943.71平方米</t>
  </si>
  <si>
    <t>柳州市预制食品科技产业园标准厂房项目</t>
  </si>
  <si>
    <t>广西康田食品科技有限公司</t>
  </si>
  <si>
    <t>项目规划用地约95亩，拟建预制食品生产标准厂房，标准无菌中央厨房及配套冷链物流中心、仓储中心、商务服务商圈等</t>
  </si>
  <si>
    <t>柏文盛世工业厂房建设项目</t>
  </si>
  <si>
    <t>广东柏文盛世投资发展集团有限公司</t>
  </si>
  <si>
    <t>投资建设7栋标准厂房及1栋办公楼，邀请制造业企业入驻</t>
  </si>
  <si>
    <t>融水-中国香杉家居板材集聚区-融水县和睦产业园项目(二期)</t>
  </si>
  <si>
    <t>融水县融创产业投资发展有限责任公司</t>
  </si>
  <si>
    <t>项目总用地面积159.64亩，总建筑面积48040平方米。主要建设内容为钢架结构标准厂房、门卫室及配套建设道路、给排水、供配电、场地硬化、景观绿化等设施</t>
  </si>
  <si>
    <t>财政资金          业主自筹</t>
  </si>
  <si>
    <t>旭升科技公司机械零部件生产二期标准产房项目</t>
  </si>
  <si>
    <t>柳州市旭升科技有限公司</t>
  </si>
  <si>
    <t>用地面积45亩，建设厂房面积约1.4平方米，以及室外停车位、绿化工程、室外水电工程等辅助工程。</t>
  </si>
  <si>
    <t>久晖机械二期标准厂房项目</t>
  </si>
  <si>
    <t>广西久晖工程机械有限公司</t>
  </si>
  <si>
    <t>用地面积87亩，建设厂房面积约4万平方米，以及室外停车位、绿化工程、室外水电工程等辅助工程。</t>
  </si>
  <si>
    <t>宁铁智能工业物流园项目</t>
  </si>
  <si>
    <t>广西宁铁物资工业有限公司</t>
  </si>
  <si>
    <t>本项目规划总建筑面积55450平方米，其中仓库建筑面积13959.59平方米，厂房建筑面积40565.70平方米，园区配套建筑面积925.44平方米</t>
  </si>
  <si>
    <t>柳州德濠智造谷</t>
  </si>
  <si>
    <t>柳州至濠科技有限公司</t>
  </si>
  <si>
    <t>项目总用地面积为约合133亩，总建筑面积约61105平方米。主要建设配套用房，单层厂房（局部夹层），机动车停车位等设施</t>
  </si>
  <si>
    <t>万洋旅装众创城一期</t>
  </si>
  <si>
    <t>万洋众创城投资集团有限公司</t>
  </si>
  <si>
    <t>一期约500亩，本项目主要建设制造业集聚平台，将项目打造成为集制造研发、电子商务、仓储物流、生产生活配套、金融服务和智慧园区管理为一体的新型产业园区</t>
  </si>
  <si>
    <t>新建2栋厂房主体施工</t>
  </si>
  <si>
    <t>柳州东盟旅游食品产业园</t>
  </si>
  <si>
    <t>市城建集团</t>
  </si>
  <si>
    <t>用地面积26.8万平方米，总建筑面积约46万平方米，建设44栋标准厂房</t>
  </si>
  <si>
    <t>上级资金
其他资金</t>
  </si>
  <si>
    <t>柳州市生态有机绿色食品加工基地</t>
  </si>
  <si>
    <t>市投控集团</t>
  </si>
  <si>
    <t>项目用地面积约253656.81平方米（约合380.48亩），建设标准厂房、综合研发楼、试验及检测中心等，包括洛维排水干渠、柳州市农副食品加工园项目一、二期子项目</t>
  </si>
  <si>
    <t>柳州市方便速食品加工基地</t>
  </si>
  <si>
    <t>项目用地面积约约311.99亩，新建食品加工厂建筑面积379614.18平方米。项目包含：柳州市方便速食产品生产基地、洛维工业集中区给水加压站配套给水管道工程、河表片区基础设施(横二路)、柳州市河表片区河表路（一期）</t>
  </si>
  <si>
    <t>新能源汽车配套产业园A区</t>
  </si>
  <si>
    <t>市东城集团</t>
  </si>
  <si>
    <t>总用地183亩，总建筑面积约16.10万平方米，包括产业配套用房面积约6000.00平方米、标准厂房面积约11.50万平方米、保障性住房面积约4.00万平方米</t>
  </si>
  <si>
    <t>上级资金
业主自筹
银行贷款</t>
  </si>
  <si>
    <t>联东U谷柳州智能制造产业园</t>
  </si>
  <si>
    <t>柳州联东金祺实业有限公司</t>
  </si>
  <si>
    <t>项目用地约123.58亩，建设标准厂房7.37万平方米。建设内容为标准厂房、定制厂房、配套设施等</t>
  </si>
  <si>
    <t>主体结构施工</t>
  </si>
  <si>
    <t>鹿寨智慧林业零碳循环产业园项目</t>
  </si>
  <si>
    <t>广西祥鹿远辰发展有限公司</t>
  </si>
  <si>
    <t>项目总用地面积164.68亩，共2个地块，其中地块一为44.5亩，地块二为120.08亩。两个地块的总建筑面积合计为10.8万平方米。
地块一总建筑面积为3.3万平方米，主要建设物流分拨中心、物流仓库、行政综合楼及室外附属工程。
地块二总建筑面积为7.5万平方米，主要建设智慧工厂、仓库式工厂、标准工业厂房及室外附属工程</t>
  </si>
  <si>
    <t>中国--东盟（柳州）旅游装备制造产业园旅游防护用品基地（四期）</t>
  </si>
  <si>
    <t>柳州市新北建设投资集团有限公司</t>
  </si>
  <si>
    <t>总建筑面积约13.82万平方米，其中建设标准厂房约9.75万平方米、配套建设保障性租赁住房1.35万平方米及其它相关配套设施。</t>
  </si>
  <si>
    <t>广西机械材料循环产业园标准厂房项目</t>
  </si>
  <si>
    <t>柳州市恒华机械有限公司</t>
  </si>
  <si>
    <t>项目规划用地面积为105亩，规划建设标准厂房10万平方米及室外停车位、绿化工程、室外水电工程等辅助工程</t>
  </si>
  <si>
    <t>柳州网驿大健康产业园</t>
  </si>
  <si>
    <t>浙江网驿产业园运营管理有限公司</t>
  </si>
  <si>
    <t>主要建设厂房、研发楼及相关附属设施等</t>
  </si>
  <si>
    <t>柳州市柳南区河西高新区模塑科技标准厂房建设项目</t>
  </si>
  <si>
    <t>河西高新区管委会</t>
  </si>
  <si>
    <t>建筑总建筑面积为7.5万平方米，主要建设五栋厂房、仓库等配套工程</t>
  </si>
  <si>
    <t>龙翔食品产业园</t>
  </si>
  <si>
    <t>市龙翔集团</t>
  </si>
  <si>
    <t>项目占地约76亩，新建标准厂房，配套建设办公用房以及场区范围内给排水、供配电、场地硬化、绿化等配套设施工程，总建筑面积约9万平方米</t>
  </si>
  <si>
    <t>完成工程量90%</t>
  </si>
  <si>
    <t>柳州市鸿翔标准厂房（二期）</t>
  </si>
  <si>
    <t>总建筑面积约5.8万平方米，主要建设食品原材料加工标准厂房、基础配套设施</t>
  </si>
  <si>
    <t>广西荣凯华源鹿寨表面处理项目（二期）</t>
  </si>
  <si>
    <t>广西荣凯华源电镀工业园投资有限公司</t>
  </si>
  <si>
    <t>本项目总占地面积约158.45亩，项目建设面积10万平方米，主要建设标准钢结构厂房、仓储物流仓库及周边配套设施等</t>
  </si>
  <si>
    <t>完成C3#-C6#厂房建设</t>
  </si>
  <si>
    <t>新能源汽车配套产业园B区</t>
  </si>
  <si>
    <t>总用地114.53亩，总建筑面积约3.03万平方米，包括产业配套用房面积约5234.96平方米、门卫休息室面积约179.98平方米、标准厂房面积约2.49万平方米</t>
  </si>
  <si>
    <t>主体工程</t>
  </si>
  <si>
    <t>安陲乡江门村乡村振兴产业园工程</t>
  </si>
  <si>
    <t>安唾乡江门村股份经济合作联合社</t>
  </si>
  <si>
    <t>总建筑面积l2178平方米，主要建设内容为标准厂房建设及配套设施建设等</t>
  </si>
  <si>
    <t>沙塘片区乡村振兴标准厂房建设工程</t>
  </si>
  <si>
    <t>项目占地面积约合21.63亩，总建筑面积18558平方米，主要建设一栋标准厂房</t>
  </si>
  <si>
    <t>柳东新区智慧标准厂房B区升级改造</t>
  </si>
  <si>
    <t>原址净用地面积194.70亩，总建筑面积为13.77万平方米。升级改造涉及12栋厂房墙体和部分厂房屋面</t>
  </si>
  <si>
    <t>完成改造工程量70%</t>
  </si>
  <si>
    <t>中德产业园标准厂房（一期）</t>
  </si>
  <si>
    <t>项目净用地面积159461平方米，总建筑面积约272544平方米</t>
  </si>
  <si>
    <t>北部生态新区智能机器人标准厂房（二期）</t>
  </si>
  <si>
    <t>项目总占地面积约302亩，总建筑面积为383368平方米</t>
  </si>
  <si>
    <t>其他资金</t>
  </si>
  <si>
    <t>北部生态新区智能电网标准厂房（三期）</t>
  </si>
  <si>
    <t>项目总用地面积约合180亩，总建筑面积约228114平方米</t>
  </si>
  <si>
    <t>柳东新区智慧标准厂房E区（一期）</t>
  </si>
  <si>
    <t>项目总用地面积为78567.43平方米（合117.85亩），总建筑面积约约64000平方米。主要建设1栋配套综合楼、2栋一层厂房等</t>
  </si>
  <si>
    <t>鱼峰区农产品深加工产业园</t>
  </si>
  <si>
    <t>总建筑面积4万平方米，建设3栋标准厂房，1栋配套用房，园区内配套建设道路、停车场、水、电、气、安防、监控、消防、绿化等配套设施</t>
  </si>
  <si>
    <t>鹿寨锦绣前程标准厂房项目</t>
  </si>
  <si>
    <t>鹿寨锦绣前程科技发展有限责任公司</t>
  </si>
  <si>
    <t>项目占地面积56.98亩，总建筑面积为22735立方米，主要建设内容为三栋厂房，一栋宿舍楼，发电机房等配套设施</t>
  </si>
  <si>
    <t>三、现代服务业</t>
  </si>
  <si>
    <t>（一）商贸</t>
  </si>
  <si>
    <t>融安县大良镇综合农贸市场</t>
  </si>
  <si>
    <t>柳州融安昶达投资有限公司</t>
  </si>
  <si>
    <t>占地42397.16平方米，计容总建筑面积53708.83平方米，总建筑面积35521.15平方米</t>
  </si>
  <si>
    <t>水上运动基地周边地块大型商服综合体（静兰湾文旅小镇）</t>
  </si>
  <si>
    <t>市轨道集团</t>
  </si>
  <si>
    <t>城中区政府</t>
  </si>
  <si>
    <t>城中区</t>
  </si>
  <si>
    <t>用地面积约675亩，总建筑面积约85.76万平方米，打造为以柳州东门户、稀缺江山湖生态资源为基地，包含文化旅游景点、体育运动主题乐园、主题艺展、零售商业、旅馆、商业服务、商务金融、住宅类别等功能的一体化超大型的城市滨江生态的文旅城市综合体</t>
  </si>
  <si>
    <t>五号地块主体施工</t>
  </si>
  <si>
    <t>河东北片区商业和公共服务综合体</t>
  </si>
  <si>
    <t>广西柳和房地产开发有限公司</t>
  </si>
  <si>
    <t>用地面积约252亩，建设约637995平方米的临街商业铺面、综合服务设施、住宅、社区居家养老服务用房和幼儿园等</t>
  </si>
  <si>
    <t>8地块11-15栋主体建设</t>
  </si>
  <si>
    <t>广西新柳邕农产品批发市场项目（二期）</t>
  </si>
  <si>
    <t>广西新柳邕农产品批发市场有限公司
市产业集团</t>
  </si>
  <si>
    <t>市商务局
柳南区政府</t>
  </si>
  <si>
    <t>总建筑面积约38.2万平方米，建设农产品综合交易区、车板交易区等</t>
  </si>
  <si>
    <t>2020-2026</t>
  </si>
  <si>
    <t>完成工程量的2%</t>
  </si>
  <si>
    <t>桂中市场改扩建项目</t>
  </si>
  <si>
    <t>市农投集团</t>
  </si>
  <si>
    <t>市商务局
城中区政府</t>
  </si>
  <si>
    <t>用地面积约25.88亩，总建筑面积约5万平方米，主要对桂中农贸市场进行整体拆除重建，打造智慧化市场，实现物流配送、质量标准等转型升级</t>
  </si>
  <si>
    <t>开展竣工验收工作</t>
  </si>
  <si>
    <t>百际全展贸仓
（柳州博皇家居建材城）</t>
  </si>
  <si>
    <t>柳州市柳南区太阳村镇文笔村民委员会
柳州市方琦越资产管理有限公司</t>
  </si>
  <si>
    <t>市商务局</t>
  </si>
  <si>
    <t>规划总用地面积为142995.77平方米、项目用地内新建43栋建筑，总建筑面积20万平方米</t>
  </si>
  <si>
    <t>完成一期投入使用，年底开工建设第二期</t>
  </si>
  <si>
    <t>白沙农贸市场提升改造项目（君汇睿府项目）</t>
  </si>
  <si>
    <t>柳州市润沙置业有限公司</t>
  </si>
  <si>
    <t>项目净用地46.01亩，总建筑面积12万平方米，其中农副产品市场12000平方米，社区老年人日间照料中心1000平方米，社区卫生服务中心2000平方米等</t>
  </si>
  <si>
    <t>2.3.5.6.7号楼主体封顶，1号楼动工建设</t>
  </si>
  <si>
    <t>广西风驰二手汽车整车及零部件进出口仓储基地</t>
  </si>
  <si>
    <t>广西风驰国际贸易集团有限公司</t>
  </si>
  <si>
    <t>用地面积约76.5亩，建设仓储展示区、立体停车库、物流配套设施</t>
  </si>
  <si>
    <t>完成部分厂房装修</t>
  </si>
  <si>
    <t>繁华里</t>
  </si>
  <si>
    <t>融水县弘协置业有限公司</t>
  </si>
  <si>
    <t>规划设计为商业综合体，主要功能为农贸市场、商业、住宅，用地面积15793.53平方米</t>
  </si>
  <si>
    <t>幸福加中礼项目</t>
  </si>
  <si>
    <t>主要建设养老服务中心、农贸市场、超市、社区综合服务设施等</t>
  </si>
  <si>
    <t>（二）旅游</t>
  </si>
  <si>
    <t>三江县大洲文化旅游岛项目</t>
  </si>
  <si>
    <t>总规划用地约1470亩。总建筑面积约182632平方米：由中央生态公园、侗乡水街商业客栈片区、侗寨文化体验酒店片区、漫地自然独家酒店片区四个分区组成，总建筑面积约182632平方米</t>
  </si>
  <si>
    <t>2019-2030</t>
  </si>
  <si>
    <t>长短租公寓商业旅馆区完工</t>
  </si>
  <si>
    <t>柳州市东方梦工场-柳空文化艺术创业园</t>
  </si>
  <si>
    <t>市文旅集团</t>
  </si>
  <si>
    <t>市文化广电旅游局
柳北区政府</t>
  </si>
  <si>
    <t>用地面积413亩，建筑面积21万平方米，建设集艺术生产、休闲观光旅游、动漫影视、艺术培训为一体的文创产业园区</t>
  </si>
  <si>
    <t>三江县侗族民俗文化娱乐城项目</t>
  </si>
  <si>
    <t>三江县天下侗寨文化旅游投资有限公司</t>
  </si>
  <si>
    <t>该项目总占地面积11902平方米，建筑面积12000平方米，并分两期建设，一期主要新建三江县侗族文化博览体验中心一栋，民宿楼房五小栋以及项目绿化美化亮化工程等。二期主要包括建设一批网红民宿群，以及无边泳池、儿童游乐设施等</t>
  </si>
  <si>
    <t>中渡西眉公馆项目</t>
  </si>
  <si>
    <t>鹿寨清风小筑酒店有限公司</t>
  </si>
  <si>
    <t>总用地约9.72亩，主要建设建设1栋综合楼、2栋套房、改建3栋原有客房及游泳池等配套设施</t>
  </si>
  <si>
    <t>（三）金融</t>
  </si>
  <si>
    <t>融水农商银行综合业务大楼及宿舍楼</t>
  </si>
  <si>
    <t>广西融水农村商业银行股份有限公司</t>
  </si>
  <si>
    <t>规划总用地约35亩，总建筑面积86839.17平方米建设办公楼、住宅楼等配套工程</t>
  </si>
  <si>
    <t>广西柳城农村合作银行综合业务大楼</t>
  </si>
  <si>
    <t>广西柳城农村商业银行股份有限公司</t>
  </si>
  <si>
    <t>项目用地面积8400平方米，总建筑面积3万平方米，拟建一栋综合业务大楼及配套工程</t>
  </si>
  <si>
    <t>完成主体工程的50%</t>
  </si>
  <si>
    <t>三江县农村信用合作联社综合业务大楼建设项目</t>
  </si>
  <si>
    <t>广西三江农村商业银行股份有限公司</t>
  </si>
  <si>
    <t>项目规划总用地面积为13334.40平方米，总建筑面积25082.93平方米，主要建设综合业务大楼1栋以及门卫室、场区范围道路硬化、停车场等基础设施工程</t>
  </si>
  <si>
    <t>（四）仓储物流</t>
  </si>
  <si>
    <t>中铁柳州物流产业园</t>
  </si>
  <si>
    <t>柳州中铁物流有限公司</t>
  </si>
  <si>
    <t>项目总规划264亩，拟建17万平方米仓库与办公配套设施</t>
  </si>
  <si>
    <t>柳来河区域物流配送中心建设项目</t>
  </si>
  <si>
    <t>柳州市烟草专卖局（公司）</t>
  </si>
  <si>
    <t>市发展改革委</t>
  </si>
  <si>
    <t>占地面积41246.88平方米（合61.87亩）,建设区域物流配送中心，年分拣配送卷烟34.45万箱</t>
  </si>
  <si>
    <t>畜禽屠宰与肉类深加工及冷链物流配送一体化项目</t>
  </si>
  <si>
    <t>广西裕梁食品科技有限公司</t>
  </si>
  <si>
    <t>项目拟建7条畜禽屠宰生产线，5条肉类深加工生产线，屠宰猪、牛、羊、鸡、鸭等畜禽并进行肉类深加工及冷链物流配送</t>
  </si>
  <si>
    <t>柳州铁路港（西鹅铁路物流中心）</t>
  </si>
  <si>
    <t>市重点办
市商务局
柳南区政府</t>
  </si>
  <si>
    <t>用地面积约4300亩，扣除新东站760亩、传化物流港375亩、机保段446亩，剩余约2700亩土地共分七大功能区建设。
子项目1-综合服务区（A地块）：用地面积53.46亩，配套建设三栋办公楼、两栋配套服务楼。总建筑8.1万平方米。
子项目2-仓储配一体库（B地块）:用地面积145.13亩，建设6座两层丙类仓储配一体库，总建筑面积7.8万平方米。
务楼。总建筑8.1万平方米。
子项目3-铁路集装箱运输作业区及堆存箱区（C地块）：用地面积813亩，设铁路专用线两束四线，设置了堆箱区、存箱区、冷藏箱区、维修箱区等
子项目4-海关监管场（D地块）：用地343.16亩，主要建设进出场卡口区、查验作业区等8个功能区
子项目5-跨境电商服务中心（E地块）：用地面积70.75亩，拟配套建设跨境电商服务中心大楼一栋，总建筑面积约11.7万平方米。
子项目6-铁路钢材、建材物流区及交易区（F地块）：用地面积208.65亩，设铁路专用线1束2线，主要开展钢材、建材类铁路物流运输
子项目7-柳州铁路港（西鹅铁路物流中心）二期项目：用地面积1100亩，拟规划建设规划建设汽车物流综合仓储区等功能区</t>
  </si>
  <si>
    <t>B、C、F地块建成并常态化运营，利用C地块铁路集装箱堆存箱区改建临时海关监管场，实现D地块海关监管功能</t>
  </si>
  <si>
    <t>中蔬联·鹿寨智慧农商产业园项目</t>
  </si>
  <si>
    <t>鹿寨中蔬联农产品市场建设开发有限公司</t>
  </si>
  <si>
    <t>主要建设蔬菜、果品、干调、副食品、土特产、水产、禽蛋区、肉类、粮油等交易区，综合型冷库、大型仓储、加工配送等农电商产业基地和涉农企业孵化基地等</t>
  </si>
  <si>
    <t>完成工程量的80%</t>
  </si>
  <si>
    <t>豪川物流产业园</t>
  </si>
  <si>
    <t>福建豪川智慧物流有限责任公司</t>
  </si>
  <si>
    <t>主要建设仓储中心、销售中心等及室外配套设施工程</t>
  </si>
  <si>
    <t>西城汇建材家居综合广场</t>
  </si>
  <si>
    <t>柳南区太阳村镇和平村民委员会</t>
  </si>
  <si>
    <t>项目分二期建设，一期建设商业、酒店、旅馆等配套设施，建筑面积3.8万平米；二期建设城市大型建材家居综合广场、旅馆、仓储物流，建筑面积11.8万平米</t>
  </si>
  <si>
    <t>完成一期建设</t>
  </si>
  <si>
    <t>柳南智能化汽车仓储物流产业园项目</t>
  </si>
  <si>
    <t>柳州全品汇汽车销售服务有限责任公司</t>
  </si>
  <si>
    <t>新建智能化汽车物流、仓储、交易中心，延伸企业产业链条，促进产业集群发展方面实现突破</t>
  </si>
  <si>
    <t>一期、二期竣工</t>
  </si>
  <si>
    <t>花岭物流中心二期</t>
  </si>
  <si>
    <t>项目总用地面积约132.79亩，总建筑面积约52000平方米，主要建设4栋仓库，3栋保障性租赁住房，设备房，机动车停车场等设施</t>
  </si>
  <si>
    <t>完成工程量50%，主体结构封顶</t>
  </si>
  <si>
    <t>柳东汽车零部件供应链产业（广西）服务基地项目（一期A地块）</t>
  </si>
  <si>
    <t>广西中物联合发展有限公司</t>
  </si>
  <si>
    <t>地块面积134亩，规划建设汽车零部件JIT配送中心，规划净用地面积89511.79平方米，总建筑面积59737.00平方米</t>
  </si>
  <si>
    <t>广西大吉汽车配件产业园汽车零配件仓储物流项目</t>
  </si>
  <si>
    <t>用地面积约113亩，总建筑面积约103593.04平方米，新建9栋仓储用房</t>
  </si>
  <si>
    <t>广西长乐钢铁世界（一期）</t>
  </si>
  <si>
    <t>广西长乐物流集团有限公司</t>
  </si>
  <si>
    <t>市商务局
柳江区政府</t>
  </si>
  <si>
    <t>项目是长乐物流园二期工程，建设用地103亩，主要建设钢铁仓储中心、钢铁配送中心、钢铁加工中心等。项目总建筑面积约47200平方米</t>
  </si>
  <si>
    <t>新建标准工业厂房和项目路网</t>
  </si>
  <si>
    <t>柳州宁铁汽车工业物流园（三期）</t>
  </si>
  <si>
    <t>市重点办</t>
  </si>
  <si>
    <t>项目主要位于柳州宁铁汽车工业物流园内，计划建设配送仓库，建筑面积约2.7万平方米，联通园区现有运营上汽通用五菱汽配业务的仓库，进一步打造上汽通用五菱相关零配件分拨中心</t>
  </si>
  <si>
    <t>力争开工建设汽车配件配送仓库及配套服务设施</t>
  </si>
  <si>
    <t>柳州高铁物流基地近期一期工程</t>
  </si>
  <si>
    <t>建设信息服务中心综合楼及配套停车场、充电桩等</t>
  </si>
  <si>
    <t>建设高铁物流配套仓库等设施</t>
  </si>
  <si>
    <t>柳江区特色农产品初加工处理中心项目</t>
  </si>
  <si>
    <t>总建筑面积44542平方米，主要建设内容包括：农产品处理中心、配套商业楼及室外停车场等</t>
  </si>
  <si>
    <t>柳东新区全通仓储物流中心项目</t>
  </si>
  <si>
    <t>武汉柳长湖汽车销售有限公司</t>
  </si>
  <si>
    <t>主要建设配件仓储楼、商用车仓储间、仓储配货服务站、服务站办公楼、物流中心等</t>
  </si>
  <si>
    <t>正邦物流产业园</t>
  </si>
  <si>
    <t>广西友昇物流有限公司</t>
  </si>
  <si>
    <t>多功能仓储区、智慧物流中心、配套服务中心等</t>
  </si>
  <si>
    <t>（五）其他</t>
  </si>
  <si>
    <t>国家汽车质量检验中心（广西）汽车试验场项目</t>
  </si>
  <si>
    <t>工程拟分两期实施完成：一期建设内容：主要考虑法规类强制检验项目刚需试验道路（动态广场（含噪音路）、直线性能路与低附制动路）、场地局部平整及水系调整。二期建设内容：主要考虑建设高速环道及NVH路</t>
  </si>
  <si>
    <t>北城集团能源综合补给站建设项目</t>
  </si>
  <si>
    <t>中国石化
市投控集团</t>
  </si>
  <si>
    <t>本项目建设6个加油、加LNG、加氢、充电能源综合补给站，建筑面积约10000平方米</t>
  </si>
  <si>
    <t>柳东新区国家汽车质检中心新能源汽车动力系统测试项目</t>
  </si>
  <si>
    <t>北京迪恒昇瑞科技有限公司</t>
  </si>
  <si>
    <t>项目由国家汽车质量检验中心与北京迪恒昇瑞科技有限公司共同投资建设，国检中心提供场地及相关配套设施，北京迪恒昇瑞科技有限公司投资设备和技术</t>
  </si>
  <si>
    <t>国家汽车质量检验检测中心（广西）新能源汽车检验检测能力提升项目</t>
  </si>
  <si>
    <t>柳州汽车检测有限公司</t>
  </si>
  <si>
    <t>新建新能源汽车零部件电磁兼容电波暗室，引进高速驱动电机测功机台架、转向测试系统等20台套先进设备</t>
  </si>
  <si>
    <t>设备安装</t>
  </si>
  <si>
    <t>综合检测中心</t>
  </si>
  <si>
    <t>总用地28.87亩，总建筑面积约4425.00平方米，包括机动车检测车间面积约1825.00平方米、办证大厅及办公楼面积约1800.00平方米、外检区面积约800.00平方米</t>
  </si>
  <si>
    <t>柳江电信新城区生产综合楼建设项目</t>
  </si>
  <si>
    <t>柳州电信</t>
  </si>
  <si>
    <t>拟建1栋10层电信生产综合楼、2栋门卫室及配套</t>
  </si>
  <si>
    <t>四、产业园区园区设施</t>
  </si>
  <si>
    <t>广西工业设计城一期（ABCD地块）</t>
  </si>
  <si>
    <t>阳和工业新区（北部生态新区）管委会
柳北区政府</t>
  </si>
  <si>
    <t>总建筑面积约86万平方米，主要建设工业设计总部、工业设计城服务中心等</t>
  </si>
  <si>
    <t>中欧纵十一路</t>
  </si>
  <si>
    <t>全长3443米，红线宽70米，城市主干路</t>
  </si>
  <si>
    <t>2018-2025</t>
  </si>
  <si>
    <t>完成工程量85%</t>
  </si>
  <si>
    <t>柳州市综合检测中心基础设施配套工程</t>
  </si>
  <si>
    <t>新建综合检测中心配套道路15519.19米</t>
  </si>
  <si>
    <r>
      <t>上级资金</t>
    </r>
    <r>
      <rPr>
        <sz val="22"/>
        <rFont val="Times New Roman"/>
        <charset val="134"/>
      </rPr>
      <t xml:space="preserve">
</t>
    </r>
    <r>
      <rPr>
        <sz val="22"/>
        <rFont val="宋体"/>
        <charset val="134"/>
      </rPr>
      <t>其他资金</t>
    </r>
  </si>
  <si>
    <t>完成部分道路施工</t>
  </si>
  <si>
    <t>柳州市国家级车联网信息中心基础设施配套工程</t>
  </si>
  <si>
    <t>新建国家级车联网信息中心配套车联网测试道路5136米，河道整治4154米</t>
  </si>
  <si>
    <t>柳州市柳东新区智慧标准厂房E区（一期）基础设施配套工程</t>
  </si>
  <si>
    <t>新建柳东新区智慧标准厂房E区（一期）配套道路11526.77米</t>
  </si>
  <si>
    <t>国家级车联网信息中心（智慧科技港）</t>
  </si>
  <si>
    <t>用地面积27.17亩，总建筑面积67302平方米，建设1栋科技大厦</t>
  </si>
  <si>
    <t>完成工程量50%</t>
  </si>
  <si>
    <t>下桃花片区路网工程（一二期）</t>
  </si>
  <si>
    <t>市土储中心</t>
  </si>
  <si>
    <t>市工业和信息化局
柳南区政府</t>
  </si>
  <si>
    <t>下桃花路网一期全长5700米，其中北一路全长2300米，北三路全长2050米；二期道路全长2646米</t>
  </si>
  <si>
    <t>2017-2025</t>
  </si>
  <si>
    <t>财政资金</t>
  </si>
  <si>
    <t>完成工程量的55%</t>
  </si>
  <si>
    <t>柳江区乡村振兴产业（螺蛳粉）融合发展示范区建设项目（一期）</t>
  </si>
  <si>
    <t>柳州市百顺产业服务有限公司</t>
  </si>
  <si>
    <t>规划用地16.95万平方米，总建筑面积约19.13万平方米。主要建设内容由主体工程、配套道路工程两个部分组成</t>
  </si>
  <si>
    <t>上级资金
财政资金
银行贷款</t>
  </si>
  <si>
    <t>主体建筑施工</t>
  </si>
  <si>
    <t>河西物流园路网（一期）</t>
  </si>
  <si>
    <t>市工业和信息化局柳南区政府</t>
  </si>
  <si>
    <t>共4条道路，总长4412米双向四车道</t>
  </si>
  <si>
    <t>资金未落实，无法确定建设计划</t>
  </si>
  <si>
    <t>柳州市粮库路网道路工程</t>
  </si>
  <si>
    <t>市发展改革委
柳北区政府</t>
  </si>
  <si>
    <t>共包含3条道路，全长约2.2千米，红线宽度18-35米</t>
  </si>
  <si>
    <t>路面施工</t>
  </si>
  <si>
    <t>一、教育</t>
  </si>
  <si>
    <t>（一）小学</t>
  </si>
  <si>
    <t>柳江区拉堡小学教育集团航岭校区</t>
  </si>
  <si>
    <t>柳江区教育局</t>
  </si>
  <si>
    <t>总建筑面积2.2万平方米，办学规模48个班，可容纳学生2160人</t>
  </si>
  <si>
    <t>财政资金
其他资金</t>
  </si>
  <si>
    <t>（二）中学</t>
  </si>
  <si>
    <t>三江县三江中学搬迁项目</t>
  </si>
  <si>
    <t>三江县教育局</t>
  </si>
  <si>
    <t>规划总用地面积167407.50平方米（合251.11亩）；总建筑面积116298.11平方米，招生规模3年级，96个教学班，在校生4800人，住校生4800人</t>
  </si>
  <si>
    <t>柳州市柳东新区明德中学</t>
  </si>
  <si>
    <t>柳东新区教育局</t>
  </si>
  <si>
    <t>办学规模36个班，在校学生1800人，总建筑面积35059.10平方米</t>
  </si>
  <si>
    <t>柳城县中学(初中部)扩建项目（一期）</t>
  </si>
  <si>
    <t>广西政兴投资集团有限公司</t>
  </si>
  <si>
    <t>建筑面积1.97万平方米，建设教学综合楼、学生宿舍楼、食堂等</t>
  </si>
  <si>
    <t>（三）职业教育</t>
  </si>
  <si>
    <t>柳州职业技术学院新校区建设项目（二期）</t>
  </si>
  <si>
    <t>柳州职业技术学院</t>
  </si>
  <si>
    <t>市教育局</t>
  </si>
  <si>
    <t>总建筑面积约27.3万平方米，其中地上建筑面积24.2万平方米，地下建筑面积3.1万平方米</t>
  </si>
  <si>
    <t>柳州铁道职业技术学院中国-东盟轨道交通职业技能综合实训基地</t>
  </si>
  <si>
    <t>柳州铁道职业技术学院</t>
  </si>
  <si>
    <t>项目用地面积约49.18亩，总建筑面积2.2万平方米，新建实训基地综合楼、跨座式单轨实训站等设施</t>
  </si>
  <si>
    <t>柳州铁道职业技术学院国际交流中心项目</t>
  </si>
  <si>
    <t>项目用地面积约9.75亩，总建筑面积1.8万平方米，新建1栋国家交流中心，同时配套建设供配电、给排水、消防等设施</t>
  </si>
  <si>
    <t>柳州市交通学校改扩建项目——学生食堂、2#实训综合楼</t>
  </si>
  <si>
    <t>市交通学校</t>
  </si>
  <si>
    <t>新建学生食堂5369平方米，新建2#实训综合楼15000平方米</t>
  </si>
  <si>
    <t>二、社会保障</t>
  </si>
  <si>
    <t>祥鹅佳苑安置房项目</t>
  </si>
  <si>
    <t>市自然资源和规划局
柳南区政府</t>
  </si>
  <si>
    <t>建筑面积47.8万平方米，建设19栋安置房相关配套设施</t>
  </si>
  <si>
    <t>跃进路102号、104号地块改造项目</t>
  </si>
  <si>
    <t>柳州金恒工程项目管理有限公司</t>
  </si>
  <si>
    <t>规划用地面积约29405.62平方米,总建筑面积约135003.86平方米，其中：一期104号地块新建5栋楼；二期102号地块新建3栋楼</t>
  </si>
  <si>
    <t>开展二期102地块供地工作</t>
  </si>
  <si>
    <t>秋澜颐养中心（二期）</t>
  </si>
  <si>
    <t>项日用地面积38947.03平方米，总建筑面积64906.46平方米。项目建设内容包括养老服务中心、住宅及配套的商业、社区综合服务设施、门卫等相关设施</t>
  </si>
  <si>
    <t>完成2期工程量的90％</t>
  </si>
  <si>
    <t>柳州市司法警察训练基地迁建项目</t>
  </si>
  <si>
    <t>市中级人民法院</t>
  </si>
  <si>
    <t>市中级人民法院
市发展改革委</t>
  </si>
  <si>
    <t>新建执行指挥中心大楼及教学用房、法警备勤用房、宿舍、射击训练场、体能训练场、运动场看台、400米田径场、室外训练场、门卫室、地面停车场、场内道路及其他配套附属设施等</t>
  </si>
  <si>
    <t>三、医疗卫生</t>
  </si>
  <si>
    <t>广州市妇女儿童医疗中心柳州医院建设项目（一期）</t>
  </si>
  <si>
    <t>广州市妇女儿童医疗中心柳州医院</t>
  </si>
  <si>
    <t>市卫生健康委
市发展改革委</t>
  </si>
  <si>
    <t>改造总建筑面积约6609.15平方米，配套购置医疗设备、系统升级改造及采购终端设备等</t>
  </si>
  <si>
    <t>柳州市柳南区疾病预防控制中心及卫生计生监督所业务用房项目</t>
  </si>
  <si>
    <t>柳南区卫生健康局</t>
  </si>
  <si>
    <t>总建筑面积7544平方米新建疾病预防控制中心及卫生监督所业务用房、地下室等以及附属配套设施等</t>
  </si>
  <si>
    <t>四、安居工程</t>
  </si>
  <si>
    <t>西环路4号地块周边地块（一期）</t>
  </si>
  <si>
    <t>广西铁龙置业有限公司</t>
  </si>
  <si>
    <t>本项目占地面积58.07亩，容积率3.2，总建筑面积约12.38万平方米</t>
  </si>
  <si>
    <t>2024-2028</t>
  </si>
  <si>
    <t>开工建设，基础完工</t>
  </si>
  <si>
    <t>白露村城中村改造项目</t>
  </si>
  <si>
    <t>柳州汇东公司</t>
  </si>
  <si>
    <t>总建筑面积125万平方米</t>
  </si>
  <si>
    <t>E-6-7白露恬境竣工交付；E-4-2白露静苑主体施工</t>
  </si>
  <si>
    <t>白沙村城中村改造项目</t>
  </si>
  <si>
    <t>柳州绿城房地产开发有限公司</t>
  </si>
  <si>
    <t>总建筑面积101万平方米</t>
  </si>
  <si>
    <t>2014-2025</t>
  </si>
  <si>
    <t>开展B-3-1、F-2-5地块项目主体建设</t>
  </si>
  <si>
    <t>马厂村城中村改造项目</t>
  </si>
  <si>
    <t>马厂村城中村改造投资公司</t>
  </si>
  <si>
    <t>总建筑面积106万平方米</t>
  </si>
  <si>
    <t>2019-2027</t>
  </si>
  <si>
    <t>B-2-3、G-6-3地块主体封顶；G-6-9、G-7-9、G-6-7地块竣工交付</t>
  </si>
  <si>
    <t>磨滩村及周边片区棚户区改造</t>
  </si>
  <si>
    <t>中铁二十五局集团有限公司</t>
  </si>
  <si>
    <t>拆迁建筑物57.6万平方米</t>
  </si>
  <si>
    <t>C-1地块项目封顶</t>
  </si>
  <si>
    <t>温馨一号</t>
  </si>
  <si>
    <t>总建筑面积61.6万平方米</t>
  </si>
  <si>
    <t>2016-2025</t>
  </si>
  <si>
    <t>红卫仓及周边片区旧城改造项目</t>
  </si>
  <si>
    <t>广西瀚德集团</t>
  </si>
  <si>
    <t>项目占地面积约686亩，征拆建（构）筑物总面积约38.68万平方米</t>
  </si>
  <si>
    <t>2021-2026</t>
  </si>
  <si>
    <t>启动N-6地块主体建设</t>
  </si>
  <si>
    <t>水南华庭（二期）</t>
  </si>
  <si>
    <t>鱼峰区政府
市住房城乡建设局</t>
  </si>
  <si>
    <t>总建筑面积30.74万平方米，安置房约3237套</t>
  </si>
  <si>
    <t>1标段基本建成，2、3、4标段主体建设</t>
  </si>
  <si>
    <t>红桥馨城（二期）棚户区改造安置项目</t>
  </si>
  <si>
    <t>市住房城乡建设局
柳南区政府</t>
  </si>
  <si>
    <t>总建筑面积5.93万平方米</t>
  </si>
  <si>
    <t>主体工程及装饰装修工程基本完成，配套工程完成60%</t>
  </si>
  <si>
    <t>柳州市2022年市本级老旧小区改造项目</t>
  </si>
  <si>
    <t>鑫泰公司</t>
  </si>
  <si>
    <t>市住房城乡建设局</t>
  </si>
  <si>
    <t>房产局宿舍、文惠路55号、市科委宿舍、总工会宿舍、粮食局宿舍、教育局宿舍等</t>
  </si>
  <si>
    <t>上级资金</t>
  </si>
  <si>
    <t>柳东新区六座棚户区改造项目（南部五期）</t>
  </si>
  <si>
    <t>柳东新区管委会
市住房城乡建设局</t>
  </si>
  <si>
    <t>总建筑面积12.3万平方米</t>
  </si>
  <si>
    <t>2023年柳南区老旧小区改造项目</t>
  </si>
  <si>
    <t>广西柳州市元信投资有限公司</t>
  </si>
  <si>
    <t>56个小区屋面防水、楼梯扶手、走道、道路、排水、围墙、排污、路灯、监控、消防、挡土墙等主体及配套基础设施改造</t>
  </si>
  <si>
    <t>2023年城中区老旧小区改造项目</t>
  </si>
  <si>
    <t>广西柳州市三区投资建设有限公司</t>
  </si>
  <si>
    <t>包括108个老旧小区共计改造288栋多层住宅，涉及改造建筑面积604680.53平方米，改造总户数7178户</t>
  </si>
  <si>
    <r>
      <t>2023</t>
    </r>
    <r>
      <rPr>
        <sz val="22"/>
        <rFont val="宋体"/>
        <charset val="134"/>
      </rPr>
      <t>年柳北区老旧小区改造项目</t>
    </r>
  </si>
  <si>
    <t>市住房城乡建设局
柳北区政府</t>
  </si>
  <si>
    <t>2023年柳北区城镇老旧小区改造项目包含福东新居一期、宏都新村、新园小居等113个小区</t>
  </si>
  <si>
    <r>
      <t>2023</t>
    </r>
    <r>
      <rPr>
        <sz val="22"/>
        <rFont val="宋体"/>
        <charset val="134"/>
      </rPr>
      <t>年鱼峰区老旧小区改造提升工程</t>
    </r>
  </si>
  <si>
    <r>
      <t>龙翔建设投资发展集团有限公司</t>
    </r>
    <r>
      <rPr>
        <sz val="22"/>
        <rFont val="Times New Roman"/>
        <charset val="134"/>
      </rPr>
      <t xml:space="preserve">
</t>
    </r>
    <r>
      <rPr>
        <sz val="22"/>
        <rFont val="宋体"/>
        <charset val="134"/>
      </rPr>
      <t>市鑫泰公司</t>
    </r>
  </si>
  <si>
    <t>市住房城乡建设局
鱼峰区政府</t>
  </si>
  <si>
    <t>83个小区屋面防水、楼梯扶手、走道、道路、排水、围墙、排污、路灯、监控、消防、挡土墙等主体及配套基础设施改造</t>
  </si>
  <si>
    <t>2024年城中区背街小巷整治改造工程</t>
  </si>
  <si>
    <t>三区公司</t>
  </si>
  <si>
    <t>市住房城乡建设局
城中区政府</t>
  </si>
  <si>
    <t>道路维修长度5.2千米</t>
  </si>
  <si>
    <t>财政资金
上级资金</t>
  </si>
  <si>
    <t>一、生态修复</t>
  </si>
  <si>
    <t>香兰河流域生态综合治理工程</t>
  </si>
  <si>
    <t>拟对香兰河流域内16公里的河道及两岸周边约4791.41亩的山林等整体实施截污控源、生态治理，建设内容包含流域水生态综合整治工程和河道两岸水土保持治理工程等</t>
  </si>
  <si>
    <t>污染土壤无害化处置中心</t>
  </si>
  <si>
    <t>市水务集团</t>
  </si>
  <si>
    <t>市生态环境局</t>
  </si>
  <si>
    <t>拟建设一座规模污染土壤处理量为26万立方米/年无害化处置中心</t>
  </si>
  <si>
    <t>二、节能减排</t>
  </si>
  <si>
    <t>柳州市废旧锂电池资源化综合利用项目</t>
  </si>
  <si>
    <t>中城恒赢新能源（广西）有限公司</t>
  </si>
  <si>
    <t>柳江区政府
市投资促进局</t>
  </si>
  <si>
    <t>主要包括废旧锂电池拆解预处理系统、梯次利用系统、热解分选系统、湿法处理系统、仓储系统、生产辅助及生活配套等设施等</t>
  </si>
  <si>
    <t>柳钢烧结厂120万吨及240万吨球团脱硝及120万吨球团环境电除尘器超低排放改造</t>
  </si>
  <si>
    <t>柳州钢铁股份有限公司烧结厂</t>
  </si>
  <si>
    <t>本项目拟对柳钢股份烧结厂120万吨/年球团生产区、240万吨/年球团生产区加建SCR脱硝装置，并对120万吨球团电除尘器进行超低排放改造</t>
  </si>
  <si>
    <t>柳钢烧结厂烟气SCR脱硝治理项目之3#360平方米烧结烟气SCR脱硝治理</t>
  </si>
  <si>
    <t>在3#360平方米烧结炉建设一套烟气SCR脱硝治理系统</t>
  </si>
  <si>
    <t>柳钢烧结厂烟气SCR脱硝治理项目之2#360平方米烧结烟气SCR脱硝治理</t>
  </si>
  <si>
    <t>在2#360平方米烧结炉建设一套烟气SCR脱硝治理系统</t>
  </si>
  <si>
    <t>主体完工</t>
  </si>
  <si>
    <t>柳钢高炉煤气回收利用1×135兆瓦发电项目</t>
  </si>
  <si>
    <t>市工业和信息化局
柳北区政府</t>
  </si>
  <si>
    <t>对柳钢高炉煤气回收利用系统进行升级改造，对富余煤气进行能源回收利用，提高能源利用效率，减少煤气放散量</t>
  </si>
  <si>
    <t>柳钢集团节能降碳工程——炼铁厂3号高炉环保降碳改造项目</t>
  </si>
  <si>
    <t>柳钢集团</t>
  </si>
  <si>
    <t>对炼铁厂3号高炉进行安全节能降碳环保改造</t>
  </si>
  <si>
    <t>柳钢集团焦炉生产线环保升级工程项目</t>
  </si>
  <si>
    <t>对焦化厂焦炉煤气PDS法全脱硫扩能工程、焦化一蒸氨系统余热间接加热等工艺改造</t>
  </si>
  <si>
    <t>柳钢集团烧结工序节能降耗项目</t>
  </si>
  <si>
    <t>对烧结厂1#360平方米烧结机电除尘器超低排放改造、烧结厂一烧1#360冷却大修改造、烧结厂240万吨球团产线大修改造、烧结厂265平方米二混及2#360平方米一混圆筒筒体整体更换</t>
  </si>
  <si>
    <t>2022年超低排放改造工程</t>
  </si>
  <si>
    <t>棒线型材厂加热炉汽化冷却及超低排放改造工程、棒型厂二高增加减径机项目</t>
  </si>
  <si>
    <t>三、污垃处理</t>
  </si>
  <si>
    <t>柳州市水环境治理项目</t>
  </si>
  <si>
    <t>市住房城乡建设局
涉城区政府</t>
  </si>
  <si>
    <t>新增污水处理能力6.5万立方米/日，提标改造规模70.5万立方米/日，新增污泥处置能力300立方米/日，新建污水管网3公里，污水提升泵站1座</t>
  </si>
  <si>
    <t>续建龙泉山污水处理厂深度处理工程，开工建设白沙污水深度处理工程</t>
  </si>
  <si>
    <t>柳州市立冲沟生活垃圾无害化处理（二期）工程项目</t>
  </si>
  <si>
    <t>市城管执法局
鱼峰区政府</t>
  </si>
  <si>
    <t>新建多功能填埋场（包含生活垃圾应急填埋区、飞灰填埋区及危险废物填埋区）、渗滤液处理厂及危险废物处置中心</t>
  </si>
  <si>
    <t>柳州市生活垃圾分类试点建设工程</t>
  </si>
  <si>
    <t>市城管执法局</t>
  </si>
  <si>
    <t>建设生活垃圾分类投放、收运体系，建设市级垃圾分类示范教育基地，升级改造生活垃圾分类投放设施，开展生活垃圾分类推广普及，采购生活垃圾分类评估服务等</t>
  </si>
  <si>
    <t>完成工程量的76%</t>
  </si>
  <si>
    <t>一、交通</t>
  </si>
  <si>
    <t>（一）铁路公路</t>
  </si>
  <si>
    <t>柳州至金秀公路（柳州至桐木段）</t>
  </si>
  <si>
    <t>广西北部湾投资集团有限公司</t>
  </si>
  <si>
    <t>市交通运输局
鹿寨县政府
柳东新区管委会</t>
  </si>
  <si>
    <t>鹿寨县
柳东新区</t>
  </si>
  <si>
    <t>项目线路全长59.7公里，设置官塘、木棉、导江北、水晶、桐木北、桐木6处互通式立交。同步建设水晶连接线12.3公里，桐木连接线5.5公里，以及必要的交通工程及沿线设施</t>
  </si>
  <si>
    <t>业主自筹
专项债</t>
  </si>
  <si>
    <t>梧州（粤桂界）至乐业（黔桂界）公路（鱼峰-宜州段）</t>
  </si>
  <si>
    <t>中国铁建投资集团有限公司+联合体</t>
  </si>
  <si>
    <t>市交通运输局
鱼峰区政府
柳江区政府</t>
  </si>
  <si>
    <t>鱼峰区
柳江区</t>
  </si>
  <si>
    <t>高速公路，主线115公里，其中柳州段77公里</t>
  </si>
  <si>
    <t>2023-2027</t>
  </si>
  <si>
    <t>完成工程量的25%</t>
  </si>
  <si>
    <t>桂林至钦州港公路（永福三皇-柳州段）</t>
  </si>
  <si>
    <t>中国中铁股份有限公司+联合体</t>
  </si>
  <si>
    <t>市交通运输局
柳城县政府
鹿寨县政府
融安县政府
柳北区政府</t>
  </si>
  <si>
    <t>柳城县
鹿寨县
融安县
柳北区</t>
  </si>
  <si>
    <t>高速公路，主线79公里，其中柳州段78公里</t>
  </si>
  <si>
    <t>柳州高速过境线公路（罗城经柳城至鹿寨段）</t>
  </si>
  <si>
    <t>中国一冶集团有限公司+联合体</t>
  </si>
  <si>
    <t>市交通运输局
柳城县政府
鹿寨县政府</t>
  </si>
  <si>
    <t>柳城县
鹿寨县</t>
  </si>
  <si>
    <t>高速公路，路线全长97.348公里，与桂林至钦州港公路（永福三皇-柳州段）高速共线11.5公里，项目的建设里程为85.848公里，其中柳州段83公里</t>
  </si>
  <si>
    <t>完成工程量的23%</t>
  </si>
  <si>
    <t>融安至从江高速公路一期工程(融安至安太段)</t>
  </si>
  <si>
    <t>国冶路桥投资发展有限公司</t>
  </si>
  <si>
    <t>市交通运输局
融安县政府
融水县政府</t>
  </si>
  <si>
    <t>融安县
融水县</t>
  </si>
  <si>
    <t>全长43千米，双向四车道，设计速度100千米/小时</t>
  </si>
  <si>
    <t>PPP</t>
  </si>
  <si>
    <t>从江-融安-荔浦公路（融安经永福至阳朔段）</t>
  </si>
  <si>
    <t>中国建筑股份有限公司+联合体</t>
  </si>
  <si>
    <t>市交通运输局
融安县政府</t>
  </si>
  <si>
    <t>高速公路，主线113公里，其中柳州段37公里</t>
  </si>
  <si>
    <t>鹿寨至钦州港公路（鹿寨至鱼峰段）</t>
  </si>
  <si>
    <t>广西鹿峰高速公路有限公司</t>
  </si>
  <si>
    <t>市交通运输局
鱼峰区政府
鹿寨县政府
柳东新区管委会</t>
  </si>
  <si>
    <t>鱼峰区
鹿寨县
柳东新区</t>
  </si>
  <si>
    <t>高速公路，全长约26公里</t>
  </si>
  <si>
    <t>完成工程量25%</t>
  </si>
  <si>
    <t>柳州至梧州铁路（柳州段）</t>
  </si>
  <si>
    <t>广西交投集团</t>
  </si>
  <si>
    <t>市重点办
柳江区政府</t>
  </si>
  <si>
    <t>新建国铁I级双线电气化铁路，柳州市域内线路长29.16公里，设计行车速度160公里/小时</t>
  </si>
  <si>
    <t>完成工程量的40%</t>
  </si>
  <si>
    <t>鹿寨至钦州港公路（柳州至覃塘段）</t>
  </si>
  <si>
    <t>市交通运输局
柳江区政府</t>
  </si>
  <si>
    <t>高速公路，路线全长123.397公里（与贺巴高速共线西行，共线段长13.040公里，新建里程110.357公里），其中柳州段约8公里</t>
  </si>
  <si>
    <t>宜柳高速新增柳州进德互通工程</t>
  </si>
  <si>
    <t>城市快速路，全互通式立交，主线长1007.211米，新建7进13出收费站以及约0.75公里的连接道路</t>
  </si>
  <si>
    <t>湘桂铁路柳州地区改建工程</t>
  </si>
  <si>
    <t>中铁南宁局集团</t>
  </si>
  <si>
    <t>市重点办
柳北区政府
柳南区政府</t>
  </si>
  <si>
    <t>柳北区
柳南区</t>
  </si>
  <si>
    <t>鹧鸪江站至青茅站增建第二线，青茅站至柳州西站增建三、四线</t>
  </si>
  <si>
    <t>兴洞口至杆洞公路工程</t>
  </si>
  <si>
    <t>融水苗族自治县元笙旅游发展有限公司</t>
  </si>
  <si>
    <t>市交通运输局
融水县政府</t>
  </si>
  <si>
    <t>二级公路，全长63.3公里</t>
  </si>
  <si>
    <t>省道S303怀宝至环江界公路工程（田头口至产儒段）</t>
  </si>
  <si>
    <t>二级公路，全长54.5公里</t>
  </si>
  <si>
    <t>良寨至安太公路工程</t>
  </si>
  <si>
    <t>二级公路，全长24公里</t>
  </si>
  <si>
    <t>（二）港口航运</t>
  </si>
  <si>
    <t>柳江红花枢纽至石龙三江口Ⅱ级航道工程</t>
  </si>
  <si>
    <t>自治区港航发展中心</t>
  </si>
  <si>
    <t>市交通运输局
鱼峰区政府
鹿寨县政府
柳州航道养护中心</t>
  </si>
  <si>
    <t>鱼峰区
鹿寨县</t>
  </si>
  <si>
    <t>全长101.2公里，按内河Ⅱ级航道通航标准建设，航道主尺度为3.5米×80米×550米（水深×航道宽度×弯曲半径）</t>
  </si>
  <si>
    <t>完成航道主体工程施工</t>
  </si>
  <si>
    <t>（三）市政道路</t>
  </si>
  <si>
    <t>柳州市河东路以北片区路网工程</t>
  </si>
  <si>
    <t>道路全长2.8千米，红线宽度24—32米</t>
  </si>
  <si>
    <t>经二路、纬三路完工，保障和顺江山小区交付楼栋交通出行</t>
  </si>
  <si>
    <t>桂柳路北侧规划路网（楼梯山纵三路至三门江桥）</t>
  </si>
  <si>
    <t>全长6000米，红线宽18-20米</t>
  </si>
  <si>
    <t>完成横一路与桂柳路路口道路施工，完成横二路排水施工</t>
  </si>
  <si>
    <t>柳州市静兰片区路网三期工程</t>
  </si>
  <si>
    <t>包含9条道路，全长约6.4公里，红线宽15-34米</t>
  </si>
  <si>
    <t>道路施工，争取部分道路完工</t>
  </si>
  <si>
    <t>河西物流园周边路网（工人医院新院周边道路项目）</t>
  </si>
  <si>
    <t>市土储中心
市投控集团</t>
  </si>
  <si>
    <t>全长2.5公里，红线宽25米</t>
  </si>
  <si>
    <t>（四）配套设施</t>
  </si>
  <si>
    <t>三江汽车客运站</t>
  </si>
  <si>
    <t>广西柳州泰禾运输集团有限责任公司</t>
  </si>
  <si>
    <t>按一级车站设施标准建设，平均日旅客发送量1万人次，发车位20个，建设旅客候车厅、售票厅、旅游集散中心等</t>
  </si>
  <si>
    <t>融水水东汽车客运站</t>
  </si>
  <si>
    <t>项目用地面积48.78亩，新建汽车站一座，站级为一级A类，设计年平均日旅客发送量10000人次</t>
  </si>
  <si>
    <t>二、市政</t>
  </si>
  <si>
    <t>（一）地下管廊</t>
  </si>
  <si>
    <t>2024年城市道路维护项目（市级管养）</t>
  </si>
  <si>
    <t>市市政设施
维护处</t>
  </si>
  <si>
    <t>重点安排人行道的维修，维修面积大于13.5万㎡，及对市轨道交通项目涉及桂中大道、德润路、文兴路、燎原路、柳邕路、航岭路、城柳路、飞鹅路等12条道路损坏修复，修复路面约34000平方米（含人行道）</t>
  </si>
  <si>
    <t>（二）供气和供排水</t>
  </si>
  <si>
    <t>柳西水厂三期工程</t>
  </si>
  <si>
    <t>扩建净水厂净水工程（规模20万立方米/日）、污泥处理工程（规模50万立方米/日）及取水工程改造（规模20万立方米/日）</t>
  </si>
  <si>
    <t>柳城县管道燃气建设项目</t>
  </si>
  <si>
    <t>柳州市中燃公司</t>
  </si>
  <si>
    <t>大埔供气站建设；大埔镇市政燃气管网建设；大埔镇居民、工商业用户管道燃气安装及供气；柳城县下辖各乡镇及工业园区管道燃气管网建设</t>
  </si>
  <si>
    <t>完成大埔供气站建设</t>
  </si>
  <si>
    <t>柳州市柳江区城乡供水一体化建设项目</t>
  </si>
  <si>
    <t>柳州市柳江区鸿源资产经营有限责任公司</t>
  </si>
  <si>
    <t>该项目属改扩建（新建）供水工程，由4个子项目组成，规划总用地由32.598亩调整为59.17亩，设计供水总规模7.2万立方米/日</t>
  </si>
  <si>
    <t>三、能源</t>
  </si>
  <si>
    <t>融安县200MWP乡村振兴地面分布式光伏项目</t>
  </si>
  <si>
    <t>中电建（融安）新能源有限公司</t>
  </si>
  <si>
    <t>利用约2500亩土地建设地面分布式发电项目，装机容量约200MWP规划装机容量约200MWP</t>
  </si>
  <si>
    <t>开工建设，并网全容量40MW</t>
  </si>
  <si>
    <t>柳州市政府资产屋顶分布式光伏发电项目(柳北区)</t>
  </si>
  <si>
    <t>项目拟利用柳北区政府名下资产屋顶总面积为59万平方米。本项目规划直流侧总装机容量为134.615MWp，交流侧总装机容量为104.5MW，年平均发电量约为12942.5万kW.h。项目建设内容主要为在屋顶可利用面积布置分布式光伏发电设备，同时建设相应的防护、监控、维护等配套设施</t>
  </si>
  <si>
    <t>柳州市政府资产屋顶分布式光伏发电项目(城中区)</t>
  </si>
  <si>
    <t>项目拟利用城中区政府名下资产屋顶总面积为60万平方米。本项目规划直流侧总装机容量为138.4409MWp，交流侧总装机容量为107.47MW，年平均发电量约为13352.64万kWh。项目建设内容主要为在屋顶可利用面积布置分布式光伏发电设备，同时建设相应的防护、监控、维护等配套设施</t>
  </si>
  <si>
    <t>鸡冠岭风电项目</t>
  </si>
  <si>
    <t>柳州嘉泽新能源有限公司</t>
  </si>
  <si>
    <t>安装25台单机容量为56MWW的风力发电机组；新建一座220kV升压站，配套20%，2h储能系统</t>
  </si>
  <si>
    <t>柳州融水县集中式储能电站</t>
  </si>
  <si>
    <t>上海申能新能源投资有限公司</t>
  </si>
  <si>
    <t>蓄能容量20万千瓦/40万千瓦时</t>
  </si>
  <si>
    <t>融安县泗顶马田农光互补光伏发电项目</t>
  </si>
  <si>
    <t>广西桂冠电力股份有限公司</t>
  </si>
  <si>
    <t>规划装机容量为150MW的光伏发电场，建设升压站一座，设置两回输出线路</t>
  </si>
  <si>
    <t>开工建设，并网全容量20MW</t>
  </si>
  <si>
    <t>融安县乡村振兴新能源综合体地面分布式光伏发电项目</t>
  </si>
  <si>
    <t>融安中南新能源有限公司</t>
  </si>
  <si>
    <t>在东起乡、沙子乡、桥板乡三个乡镇区域内符合建设条件的资源地点开展地面分布式光伏发电项目开发建设，规划装机总容量约150MW</t>
  </si>
  <si>
    <t>开工建设，并网全容量70MW</t>
  </si>
  <si>
    <t>融安县低碳环保新能源综合体地面分布式光伏发电项目</t>
  </si>
  <si>
    <t>在长安镇、潭头乡两个乡镇区域内符合建设条件的资源地点开展地面分布式光伏发电项目开发建设，规划装机总容量约90MW</t>
  </si>
  <si>
    <t>开工建设，并网全容量50MW</t>
  </si>
  <si>
    <t>东方日升-融安县六乡镇19.5MW户用分布式光伏发电项目</t>
  </si>
  <si>
    <t>柳州宁升新能源有限公司</t>
  </si>
  <si>
    <t>利用长安镇、板榄镇、大将镇、浮石镇、沙子乡、东起乡六乡镇部分农户闲置居民屋顶建设分布式光伏，规划装机总容量约19.5MW</t>
  </si>
  <si>
    <t>开工建设，并网全容量10MW</t>
  </si>
  <si>
    <t>广西融江大埔水利枢纽水电站扩机工程</t>
  </si>
  <si>
    <t>广西柳州市桂柳水电有限公司</t>
  </si>
  <si>
    <t>扩建两台20MW水轮发电机组，发电厂房、进水渠、尾水渠及GIS楼等附属结构</t>
  </si>
  <si>
    <t>完成围堰填筑，基坑开挖</t>
  </si>
  <si>
    <t>融安县集中式储能电站</t>
  </si>
  <si>
    <t>融安恒投储能科技有限公司</t>
  </si>
  <si>
    <t>储能系统建设容量为100MW/200MWh。新建一座110kV升压站，经110kV电压等级接入融安220kV变电站220kV段</t>
  </si>
  <si>
    <t>柳州电网输变电控制设施中心</t>
  </si>
  <si>
    <t>广西电网有限责任公司柳州供电局</t>
  </si>
  <si>
    <t>项目用地76.23亩，总建筑面积约52545平方米，主要建设检修中心及变电所综合用房、输电所技术业务用房等项目</t>
  </si>
  <si>
    <t>项目开工建设，完成地下结构施工</t>
  </si>
  <si>
    <t>柳州融安大良镇农光互补光伏发电项目</t>
  </si>
  <si>
    <t>广西融安玉柴新能源有限公司</t>
  </si>
  <si>
    <t>规划装机容量为40MW，光伏组件采用串联升压、就地逆变、就地升压的接线原则，通过就地升压箱变升压至35kV，再通过新增35kV集电线路接入现有良潭光伏电站35kV母线，利用现有良潭光伏电站送出线路（110kV潭新线）接入广西电网</t>
  </si>
  <si>
    <t>开工建设，力争全容量并网</t>
  </si>
  <si>
    <t>融水苗族自治县屋顶分布式光伏发电项目</t>
  </si>
  <si>
    <t>辽宁龙源新能源发展有限公司</t>
  </si>
  <si>
    <t>在产业园工厂及办公场所屋顶上建设光伏发电站系统，初步合计可装30MW，一期工程为15MW,两年内实现并网发电，二期工程根据本地区的新建厂房的建设情况建设</t>
  </si>
  <si>
    <t>广西柳城北页岩气区块开发项目</t>
  </si>
  <si>
    <t>广西柳州发电有限责任公司</t>
  </si>
  <si>
    <t>市发展改革委
市自然资源和规划局</t>
  </si>
  <si>
    <t>柳城县
融水县
融安县</t>
  </si>
  <si>
    <t>拟建设年均产页岩气1.5亿立方米，集“采、供、储、销”为一体的页岩气能源基地。预计部署实施钻井85口，撬装LNG液化站3座（日液化能力5万方/座），LNG储配库1座（可储气1000万方），固定式LNG液化站1座（日液化能力30万方），30公里天然气管道</t>
  </si>
  <si>
    <t>2023-2040</t>
  </si>
  <si>
    <t>完成柳城北区块第二期三维地震工程；完成6口井压裂试气施工，进一步核实区块地质情况</t>
  </si>
  <si>
    <t>广西龙源融安县乡村振兴新能源综合体项目</t>
  </si>
  <si>
    <t>广西龙源风力发电有限公司
深圳华元电力有限公司</t>
  </si>
  <si>
    <t>建设100座及以上6MW乡村振兴农村光伏（20座）等，规划装机容量约60万千瓦</t>
  </si>
  <si>
    <t>完成工程量的30%</t>
  </si>
  <si>
    <t>三江县风电场项目（首欣）</t>
  </si>
  <si>
    <t>首欣（北京）能源投资有限公司</t>
  </si>
  <si>
    <t>项目占地约85亩，项目装机容量为250兆瓦，项目分为两期进行规划建设，一期规划装机容量为150兆瓦，二期规划装机容量为100兆瓦</t>
  </si>
  <si>
    <t>完成总工程量的70%</t>
  </si>
  <si>
    <t>融水大岳山150MW风电、30MW储能一体化项目</t>
  </si>
  <si>
    <t>揭阳远景能源科技有限公司</t>
  </si>
  <si>
    <t>装机容量为150兆瓦</t>
  </si>
  <si>
    <t>华润电力融安县整县屋顶215MW分布式光伏项目</t>
  </si>
  <si>
    <t>华润智慧能源（融安）有限公司</t>
  </si>
  <si>
    <t>拟建屋顶分布式光伏约215MW。全县党政机关、医院、学校、村委会等公共建筑屋顶，工商业厂房屋顶和居民屋顶建设光伏发电站</t>
  </si>
  <si>
    <t>完成并网容量10MW</t>
  </si>
  <si>
    <t>融水县白云风电场</t>
  </si>
  <si>
    <t>三峡新能源融水发电有限公司</t>
  </si>
  <si>
    <t>装机容量90兆瓦</t>
  </si>
  <si>
    <t>融安白云岭风电场三期工程</t>
  </si>
  <si>
    <t>融安国电投新能源有限公司</t>
  </si>
  <si>
    <t>装机容量200兆瓦</t>
  </si>
  <si>
    <t>全容量并网</t>
  </si>
  <si>
    <t>柳州融水九元山二期风电场工程</t>
  </si>
  <si>
    <t>华电福新柳州新能源有限公司</t>
  </si>
  <si>
    <t>项目装机容量为150兆瓦</t>
  </si>
  <si>
    <t>融安白云岭风电场四期工程</t>
  </si>
  <si>
    <t>国家电投集团河北电力有限公司</t>
  </si>
  <si>
    <t>装机容量100兆瓦</t>
  </si>
  <si>
    <t>柳城县大岩山风电场</t>
  </si>
  <si>
    <t>广西柳州市大岩山风力发电有限公司</t>
  </si>
  <si>
    <t>拟安装19台5.0MW+1台6.0MW风机，总装机101MW，新建一座110kV升压站，新建1回110kV线路接入古木站，线路长度约为18千米</t>
  </si>
  <si>
    <t>广西西江集团投资股份有限公司红花水电厂电化学储能项目</t>
  </si>
  <si>
    <t>广西西江集团投资股份有限公司</t>
  </si>
  <si>
    <t>建设150MW/300MWh电化学储能电站</t>
  </si>
  <si>
    <t>柳州融水优能风力发电有限公司杆洞风电场</t>
  </si>
  <si>
    <t>柳州融水优能风力发电有限公司</t>
  </si>
  <si>
    <t>装机容量48兆瓦</t>
  </si>
  <si>
    <t>柳州融水优能风力发电有限公司庆林山风电场</t>
  </si>
  <si>
    <t>广西柳州市柳城古砦乡光伏发电项目</t>
  </si>
  <si>
    <t>龙滩水电开发有限公司（广西桂冠电力股份有限公司）</t>
  </si>
  <si>
    <t>规划装机容量72兆瓦，新建一座110千伏升压站接入柳城里明220千伏变电站</t>
  </si>
  <si>
    <t>四、新基建</t>
  </si>
  <si>
    <t>广西新能源汽车实验室（一期）</t>
  </si>
  <si>
    <t>上汽通用五菱汽车股份有限公司
广西汽车研究院
国家汽车质量检验中心（广西）
广西科技大学等</t>
  </si>
  <si>
    <t>市科技局
市工业和信息化局
市发展改革委</t>
  </si>
  <si>
    <t>重点开展微小型电动车整车架构、微小型电动车核心零部件关键技术、面向微小研型电动车的智慧制造与装备新技术应用、微小型电动车大大数据应用和信息安全技术、基于场景的创新性技术及国际化5个方向的研究，建立国际化标准，促进产业链新技术的应用，从而实现徽小型电动车的全球领先性</t>
  </si>
  <si>
    <t>建设子实验室</t>
  </si>
  <si>
    <t>“星火·链网”超级节点（柳州）</t>
  </si>
  <si>
    <t>中国信息通信研究院
柳工机械股份有限公司</t>
  </si>
  <si>
    <t>1.建设“星火·链网”柳州超级节点，为周边地区产业构建区块链整体服务能力。2.引导骨干节点建设，推进行业子链建设。引入区块链服务企业，打造以柳州为核心的跨区域链网产业应用创新集群。3.建设检测平台并协助地方政府运行，全面掌握区块链运行状况、相关安全漏洞、攻击事件和安全威胁发展态势，打造区块链安全监测硬实力</t>
  </si>
  <si>
    <t>完成展厅建设及交付使用</t>
  </si>
  <si>
    <r>
      <t>2022-2024</t>
    </r>
    <r>
      <rPr>
        <sz val="22"/>
        <rFont val="宋体"/>
        <charset val="134"/>
      </rPr>
      <t>柳州移动</t>
    </r>
    <r>
      <rPr>
        <sz val="22"/>
        <rFont val="Times New Roman"/>
        <charset val="134"/>
      </rPr>
      <t>5G</t>
    </r>
    <r>
      <rPr>
        <sz val="22"/>
        <rFont val="宋体"/>
        <charset val="134"/>
      </rPr>
      <t>新建项目</t>
    </r>
  </si>
  <si>
    <t>柳州移动</t>
  </si>
  <si>
    <t>新建5G网络站点1000个</t>
  </si>
  <si>
    <t>工程机械传动件新技术研究与智能化制造项目</t>
  </si>
  <si>
    <t>柳工柳州传动件有限公司</t>
  </si>
  <si>
    <t>建设厂房及配套设施，建立工程机械传动产品正向研发技术平台，研究智能与柔性制造关键技术，实现研发产品快速产业化</t>
  </si>
  <si>
    <r>
      <t>2022</t>
    </r>
    <r>
      <rPr>
        <sz val="22"/>
        <rFont val="宋体"/>
        <charset val="134"/>
      </rPr>
      <t>年视联网信息化建设</t>
    </r>
  </si>
  <si>
    <t>柳州铁塔</t>
  </si>
  <si>
    <t>购买安装森林防火监控、铁路沿线监控、秸秆焚烧、水利河道监控等视联网等120套项目</t>
  </si>
  <si>
    <t>中国移动（柳州）洛维数据中心二期工程</t>
  </si>
  <si>
    <t>建筑面积约12300平米，建设1栋数据中心</t>
  </si>
  <si>
    <t>五、土地整理</t>
  </si>
  <si>
    <t>中铁物流园及周边片区土地熟化</t>
  </si>
  <si>
    <t>广西荣和集团</t>
  </si>
  <si>
    <t>用地面积909.74亩</t>
  </si>
  <si>
    <t>完成部分楼栋建设</t>
  </si>
  <si>
    <t>天一塑料厂与跃进路94号周边片区土地熟化项目</t>
  </si>
  <si>
    <t>广西渊泽房地产开发有限公司</t>
  </si>
  <si>
    <t>改造范围总占地面积约115.97亩，征拆建（构）筑物总面积5.43万平方米</t>
  </si>
  <si>
    <t>A地块完成交付；                              开展B地块供地工作</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</si>
</sst>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_ "/>
  </numFmts>
  <fonts count="41">
    <font>
      <sz val="11"/>
      <color indexed="8"/>
      <name val="宋体"/>
      <charset val="134"/>
    </font>
    <font>
      <sz val="11"/>
      <name val="Times New Roman"/>
      <charset val="134"/>
    </font>
    <font>
      <b/>
      <sz val="22"/>
      <name val="宋体"/>
      <charset val="134"/>
      <scheme val="minor"/>
    </font>
    <font>
      <b/>
      <sz val="22"/>
      <name val="Times New Roman"/>
      <charset val="134"/>
    </font>
    <font>
      <sz val="22"/>
      <name val="Times New Roman"/>
      <charset val="134"/>
    </font>
    <font>
      <sz val="26"/>
      <name val="Times New Roman"/>
      <charset val="134"/>
    </font>
    <font>
      <sz val="18"/>
      <name val="Times New Roman"/>
      <charset val="134"/>
    </font>
    <font>
      <sz val="20"/>
      <name val="Times New Roman"/>
      <charset val="134"/>
    </font>
    <font>
      <sz val="11"/>
      <name val="宋体"/>
      <charset val="134"/>
    </font>
    <font>
      <sz val="22"/>
      <name val="黑体"/>
      <charset val="134"/>
    </font>
    <font>
      <sz val="48"/>
      <name val="方正小标宋简体"/>
      <charset val="134"/>
    </font>
    <font>
      <b/>
      <sz val="22"/>
      <name val="方正黑体_GBK"/>
      <charset val="134"/>
    </font>
    <font>
      <b/>
      <sz val="22"/>
      <name val="宋体"/>
      <charset val="134"/>
    </font>
    <font>
      <sz val="22"/>
      <name val="宋体"/>
      <charset val="134"/>
    </font>
    <font>
      <sz val="22"/>
      <name val="宋体"/>
      <charset val="134"/>
      <scheme val="minor"/>
    </font>
    <font>
      <b/>
      <sz val="20"/>
      <name val="Times New Roman"/>
      <charset val="134"/>
    </font>
    <font>
      <sz val="20"/>
      <name val="宋体"/>
      <charset val="134"/>
      <scheme val="minor"/>
    </font>
    <font>
      <b/>
      <sz val="20"/>
      <name val="宋体"/>
      <charset val="134"/>
      <scheme val="minor"/>
    </font>
    <font>
      <sz val="18"/>
      <name val="宋体"/>
      <charset val="134"/>
      <scheme val="minor"/>
    </font>
    <font>
      <sz val="20"/>
      <name val="宋体"/>
      <charset val="134"/>
    </font>
    <font>
      <sz val="11"/>
      <color indexed="8"/>
      <name val="宋体"/>
      <charset val="134"/>
      <scheme val="minor"/>
    </font>
    <font>
      <sz val="11"/>
      <color theme="1"/>
      <name val="宋体"/>
      <charset val="134"/>
      <scheme val="minor"/>
    </font>
    <font>
      <sz val="12"/>
      <name val="宋体"/>
      <charset val="134"/>
    </font>
    <font>
      <sz val="11"/>
      <color theme="0"/>
      <name val="宋体"/>
      <charset val="134"/>
      <scheme val="minor"/>
    </font>
    <font>
      <b/>
      <sz val="11"/>
      <color rgb="FF3F3F3F"/>
      <name val="宋体"/>
      <charset val="134"/>
      <scheme val="minor"/>
    </font>
    <font>
      <sz val="11"/>
      <color rgb="FF9C0006"/>
      <name val="宋体"/>
      <charset val="134"/>
      <scheme val="minor"/>
    </font>
    <font>
      <b/>
      <sz val="11"/>
      <color theme="1"/>
      <name val="宋体"/>
      <charset val="134"/>
      <scheme val="minor"/>
    </font>
    <font>
      <sz val="11"/>
      <color rgb="FF3F3F76"/>
      <name val="宋体"/>
      <charset val="134"/>
      <scheme val="minor"/>
    </font>
    <font>
      <sz val="11"/>
      <color rgb="FFFF0000"/>
      <name val="宋体"/>
      <charset val="134"/>
      <scheme val="minor"/>
    </font>
    <font>
      <u/>
      <sz val="11"/>
      <color rgb="FF0000FF"/>
      <name val="宋体"/>
      <charset val="134"/>
      <scheme val="minor"/>
    </font>
    <font>
      <b/>
      <sz val="11"/>
      <color rgb="FFFA7D00"/>
      <name val="宋体"/>
      <charset val="134"/>
      <scheme val="minor"/>
    </font>
    <font>
      <b/>
      <sz val="11"/>
      <color theme="3"/>
      <name val="宋体"/>
      <charset val="134"/>
      <scheme val="minor"/>
    </font>
    <font>
      <u/>
      <sz val="11"/>
      <color rgb="FF800080"/>
      <name val="宋体"/>
      <charset val="134"/>
      <scheme val="minor"/>
    </font>
    <font>
      <sz val="11"/>
      <color rgb="FFFA7D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FFFFFF"/>
      <name val="宋体"/>
      <charset val="134"/>
      <scheme val="minor"/>
    </font>
    <font>
      <sz val="11"/>
      <color rgb="FF006100"/>
      <name val="宋体"/>
      <charset val="134"/>
      <scheme val="minor"/>
    </font>
    <font>
      <sz val="11"/>
      <color rgb="FF9C6500"/>
      <name val="宋体"/>
      <charset val="134"/>
      <scheme val="minor"/>
    </font>
  </fonts>
  <fills count="33">
    <fill>
      <patternFill patternType="none"/>
    </fill>
    <fill>
      <patternFill patternType="gray125"/>
    </fill>
    <fill>
      <patternFill patternType="solid">
        <fgColor theme="8" tint="0.599993896298105"/>
        <bgColor indexed="64"/>
      </patternFill>
    </fill>
    <fill>
      <patternFill patternType="solid">
        <fgColor theme="9"/>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2F2F2"/>
        <bgColor indexed="64"/>
      </patternFill>
    </fill>
    <fill>
      <patternFill patternType="solid">
        <fgColor rgb="FFFFC7CE"/>
        <bgColor indexed="64"/>
      </patternFill>
    </fill>
    <fill>
      <patternFill patternType="solid">
        <fgColor rgb="FFFFCC99"/>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6"/>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rgb="FFFFFFCC"/>
        <bgColor indexed="64"/>
      </patternFill>
    </fill>
    <fill>
      <patternFill patternType="solid">
        <fgColor theme="4"/>
        <bgColor indexed="64"/>
      </patternFill>
    </fill>
    <fill>
      <patternFill patternType="solid">
        <fgColor rgb="FFA5A5A5"/>
        <bgColor indexed="64"/>
      </patternFill>
    </fill>
    <fill>
      <patternFill patternType="solid">
        <fgColor theme="9" tint="0.599993896298105"/>
        <bgColor indexed="64"/>
      </patternFill>
    </fill>
    <fill>
      <patternFill patternType="solid">
        <fgColor theme="7"/>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8"/>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s>
  <cellStyleXfs count="56">
    <xf numFmtId="0" fontId="0" fillId="0" borderId="0">
      <alignment vertical="center"/>
    </xf>
    <xf numFmtId="42" fontId="20" fillId="0" borderId="0" applyFont="0" applyFill="0" applyBorder="0" applyAlignment="0" applyProtection="0">
      <alignment vertical="center"/>
    </xf>
    <xf numFmtId="0" fontId="21" fillId="6" borderId="0" applyNumberFormat="0" applyBorder="0" applyAlignment="0" applyProtection="0">
      <alignment vertical="center"/>
    </xf>
    <xf numFmtId="0" fontId="27" fillId="9" borderId="5" applyNumberFormat="0" applyAlignment="0" applyProtection="0">
      <alignment vertical="center"/>
    </xf>
    <xf numFmtId="44" fontId="20" fillId="0" borderId="0" applyFont="0" applyFill="0" applyBorder="0" applyAlignment="0" applyProtection="0">
      <alignment vertical="center"/>
    </xf>
    <xf numFmtId="41" fontId="20" fillId="0" borderId="0" applyFont="0" applyFill="0" applyBorder="0" applyAlignment="0" applyProtection="0">
      <alignment vertical="center"/>
    </xf>
    <xf numFmtId="0" fontId="21" fillId="13" borderId="0" applyNumberFormat="0" applyBorder="0" applyAlignment="0" applyProtection="0">
      <alignment vertical="center"/>
    </xf>
    <xf numFmtId="0" fontId="25" fillId="8" borderId="0" applyNumberFormat="0" applyBorder="0" applyAlignment="0" applyProtection="0">
      <alignment vertical="center"/>
    </xf>
    <xf numFmtId="43" fontId="20" fillId="0" borderId="0" applyFont="0" applyFill="0" applyBorder="0" applyAlignment="0" applyProtection="0">
      <alignment vertical="center"/>
    </xf>
    <xf numFmtId="0" fontId="23" fillId="15" borderId="0" applyNumberFormat="0" applyBorder="0" applyAlignment="0" applyProtection="0">
      <alignment vertical="center"/>
    </xf>
    <xf numFmtId="0" fontId="29" fillId="0" borderId="0" applyNumberFormat="0" applyFill="0" applyBorder="0" applyAlignment="0" applyProtection="0">
      <alignment vertical="center"/>
    </xf>
    <xf numFmtId="9" fontId="20" fillId="0" borderId="0" applyFont="0" applyFill="0" applyBorder="0" applyAlignment="0" applyProtection="0">
      <alignment vertical="center"/>
    </xf>
    <xf numFmtId="0" fontId="32" fillId="0" borderId="0" applyNumberFormat="0" applyFill="0" applyBorder="0" applyAlignment="0" applyProtection="0">
      <alignment vertical="center"/>
    </xf>
    <xf numFmtId="0" fontId="20" fillId="18" borderId="7" applyNumberFormat="0" applyFont="0" applyAlignment="0" applyProtection="0">
      <alignment vertical="center"/>
    </xf>
    <xf numFmtId="0" fontId="23" fillId="12" borderId="0" applyNumberFormat="0" applyBorder="0" applyAlignment="0" applyProtection="0">
      <alignment vertical="center"/>
    </xf>
    <xf numFmtId="0" fontId="31"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9" applyNumberFormat="0" applyFill="0" applyAlignment="0" applyProtection="0">
      <alignment vertical="center"/>
    </xf>
    <xf numFmtId="0" fontId="37" fillId="0" borderId="9" applyNumberFormat="0" applyFill="0" applyAlignment="0" applyProtection="0">
      <alignment vertical="center"/>
    </xf>
    <xf numFmtId="0" fontId="23" fillId="5" borderId="0" applyNumberFormat="0" applyBorder="0" applyAlignment="0" applyProtection="0">
      <alignment vertical="center"/>
    </xf>
    <xf numFmtId="0" fontId="31" fillId="0" borderId="6" applyNumberFormat="0" applyFill="0" applyAlignment="0" applyProtection="0">
      <alignment vertical="center"/>
    </xf>
    <xf numFmtId="0" fontId="23" fillId="17" borderId="0" applyNumberFormat="0" applyBorder="0" applyAlignment="0" applyProtection="0">
      <alignment vertical="center"/>
    </xf>
    <xf numFmtId="0" fontId="24" fillId="7" borderId="3" applyNumberFormat="0" applyAlignment="0" applyProtection="0">
      <alignment vertical="center"/>
    </xf>
    <xf numFmtId="0" fontId="30" fillId="7" borderId="5" applyNumberFormat="0" applyAlignment="0" applyProtection="0">
      <alignment vertical="center"/>
    </xf>
    <xf numFmtId="0" fontId="38" fillId="20" borderId="10" applyNumberFormat="0" applyAlignment="0" applyProtection="0">
      <alignment vertical="center"/>
    </xf>
    <xf numFmtId="0" fontId="21" fillId="24" borderId="0" applyNumberFormat="0" applyBorder="0" applyAlignment="0" applyProtection="0">
      <alignment vertical="center"/>
    </xf>
    <xf numFmtId="0" fontId="23" fillId="25" borderId="0" applyNumberFormat="0" applyBorder="0" applyAlignment="0" applyProtection="0">
      <alignment vertical="center"/>
    </xf>
    <xf numFmtId="0" fontId="33" fillId="0" borderId="8" applyNumberFormat="0" applyFill="0" applyAlignment="0" applyProtection="0">
      <alignment vertical="center"/>
    </xf>
    <xf numFmtId="0" fontId="26" fillId="0" borderId="4" applyNumberFormat="0" applyFill="0" applyAlignment="0" applyProtection="0">
      <alignment vertical="center"/>
    </xf>
    <xf numFmtId="0" fontId="39" fillId="26" borderId="0" applyNumberFormat="0" applyBorder="0" applyAlignment="0" applyProtection="0">
      <alignment vertical="center"/>
    </xf>
    <xf numFmtId="0" fontId="40" fillId="27" borderId="0" applyNumberFormat="0" applyBorder="0" applyAlignment="0" applyProtection="0">
      <alignment vertical="center"/>
    </xf>
    <xf numFmtId="0" fontId="21" fillId="4" borderId="0" applyNumberFormat="0" applyBorder="0" applyAlignment="0" applyProtection="0">
      <alignment vertical="center"/>
    </xf>
    <xf numFmtId="0" fontId="23" fillId="19" borderId="0" applyNumberFormat="0" applyBorder="0" applyAlignment="0" applyProtection="0">
      <alignment vertical="center"/>
    </xf>
    <xf numFmtId="0" fontId="22" fillId="0" borderId="0">
      <alignment vertical="center"/>
    </xf>
    <xf numFmtId="0" fontId="21" fillId="31" borderId="0" applyNumberFormat="0" applyBorder="0" applyAlignment="0" applyProtection="0">
      <alignment vertical="center"/>
    </xf>
    <xf numFmtId="0" fontId="21" fillId="11" borderId="0" applyNumberFormat="0" applyBorder="0" applyAlignment="0" applyProtection="0">
      <alignment vertical="center"/>
    </xf>
    <xf numFmtId="0" fontId="21" fillId="23" borderId="0" applyNumberFormat="0" applyBorder="0" applyAlignment="0" applyProtection="0">
      <alignment vertical="center"/>
    </xf>
    <xf numFmtId="0" fontId="21" fillId="16" borderId="0" applyNumberFormat="0" applyBorder="0" applyAlignment="0" applyProtection="0">
      <alignment vertical="center"/>
    </xf>
    <xf numFmtId="0" fontId="22" fillId="0" borderId="0"/>
    <xf numFmtId="0" fontId="23" fillId="14" borderId="0" applyNumberFormat="0" applyBorder="0" applyAlignment="0" applyProtection="0">
      <alignment vertical="center"/>
    </xf>
    <xf numFmtId="0" fontId="23" fillId="22" borderId="0" applyNumberFormat="0" applyBorder="0" applyAlignment="0" applyProtection="0">
      <alignment vertical="center"/>
    </xf>
    <xf numFmtId="0" fontId="22" fillId="0" borderId="0"/>
    <xf numFmtId="0" fontId="21" fillId="30" borderId="0" applyNumberFormat="0" applyBorder="0" applyAlignment="0" applyProtection="0">
      <alignment vertical="center"/>
    </xf>
    <xf numFmtId="0" fontId="21" fillId="29" borderId="0" applyNumberFormat="0" applyBorder="0" applyAlignment="0" applyProtection="0">
      <alignment vertical="center"/>
    </xf>
    <xf numFmtId="0" fontId="23" fillId="32" borderId="0" applyNumberFormat="0" applyBorder="0" applyAlignment="0" applyProtection="0">
      <alignment vertical="center"/>
    </xf>
    <xf numFmtId="0" fontId="21" fillId="0" borderId="0">
      <alignment vertical="center"/>
    </xf>
    <xf numFmtId="0" fontId="21" fillId="2" borderId="0" applyNumberFormat="0" applyBorder="0" applyAlignment="0" applyProtection="0">
      <alignment vertical="center"/>
    </xf>
    <xf numFmtId="0" fontId="23" fillId="10" borderId="0" applyNumberFormat="0" applyBorder="0" applyAlignment="0" applyProtection="0">
      <alignment vertical="center"/>
    </xf>
    <xf numFmtId="0" fontId="23" fillId="3" borderId="0" applyNumberFormat="0" applyBorder="0" applyAlignment="0" applyProtection="0">
      <alignment vertical="center"/>
    </xf>
    <xf numFmtId="0" fontId="22" fillId="0" borderId="0"/>
    <xf numFmtId="0" fontId="21" fillId="21" borderId="0" applyNumberFormat="0" applyBorder="0" applyAlignment="0" applyProtection="0">
      <alignment vertical="center"/>
    </xf>
    <xf numFmtId="0" fontId="23" fillId="28" borderId="0" applyNumberFormat="0" applyBorder="0" applyAlignment="0" applyProtection="0">
      <alignment vertical="center"/>
    </xf>
    <xf numFmtId="0" fontId="0" fillId="0" borderId="0">
      <alignment vertical="center"/>
    </xf>
    <xf numFmtId="0" fontId="22" fillId="0" borderId="0">
      <alignment vertical="center"/>
    </xf>
  </cellStyleXfs>
  <cellXfs count="84">
    <xf numFmtId="0" fontId="0" fillId="0" borderId="0" xfId="0">
      <alignment vertical="center"/>
    </xf>
    <xf numFmtId="0" fontId="1" fillId="0" borderId="0" xfId="0" applyFont="1" applyFill="1" applyAlignment="1">
      <alignment vertical="center" wrapText="1"/>
    </xf>
    <xf numFmtId="0" fontId="2" fillId="0" borderId="0" xfId="0" applyFont="1" applyFill="1" applyAlignment="1">
      <alignment vertical="center" wrapText="1"/>
    </xf>
    <xf numFmtId="0" fontId="3" fillId="0" borderId="0" xfId="0" applyFont="1" applyFill="1" applyAlignment="1">
      <alignment vertical="center" wrapText="1"/>
    </xf>
    <xf numFmtId="0" fontId="3" fillId="0" borderId="0" xfId="0" applyFont="1" applyFill="1" applyBorder="1" applyAlignment="1">
      <alignment horizontal="center" vertical="center" wrapText="1"/>
    </xf>
    <xf numFmtId="0" fontId="4" fillId="0" borderId="0" xfId="0" applyFont="1" applyFill="1" applyAlignment="1">
      <alignment vertical="center" wrapText="1"/>
    </xf>
    <xf numFmtId="0" fontId="4" fillId="0" borderId="0" xfId="0" applyFont="1" applyFill="1" applyAlignment="1">
      <alignment vertical="center" wrapText="1"/>
    </xf>
    <xf numFmtId="0" fontId="3" fillId="0" borderId="0" xfId="0" applyFont="1" applyFill="1" applyAlignment="1">
      <alignment vertical="center" wrapText="1"/>
    </xf>
    <xf numFmtId="0" fontId="3" fillId="0" borderId="0" xfId="0" applyFont="1" applyFill="1" applyBorder="1" applyAlignment="1">
      <alignment vertical="center" wrapText="1"/>
    </xf>
    <xf numFmtId="0" fontId="3" fillId="0" borderId="0" xfId="0" applyFont="1" applyFill="1" applyAlignment="1">
      <alignment horizontal="center" vertical="center" wrapText="1"/>
    </xf>
    <xf numFmtId="0" fontId="3" fillId="0" borderId="0" xfId="0" applyFont="1" applyFill="1" applyAlignment="1">
      <alignment horizontal="center" vertical="center" wrapText="1"/>
    </xf>
    <xf numFmtId="0" fontId="5" fillId="0" borderId="0" xfId="0" applyFont="1" applyFill="1" applyAlignment="1">
      <alignment horizontal="center" vertical="center" wrapText="1"/>
    </xf>
    <xf numFmtId="0" fontId="1" fillId="0" borderId="0" xfId="0" applyFont="1" applyFill="1" applyAlignment="1">
      <alignment horizontal="center" vertical="center" wrapText="1"/>
    </xf>
    <xf numFmtId="176" fontId="1" fillId="0" borderId="0" xfId="0" applyNumberFormat="1" applyFont="1" applyFill="1" applyAlignment="1">
      <alignment horizontal="center" vertical="center" wrapText="1"/>
    </xf>
    <xf numFmtId="0" fontId="1" fillId="0" borderId="0" xfId="0" applyFont="1" applyFill="1" applyAlignment="1">
      <alignment horizontal="left" vertical="center" wrapText="1"/>
    </xf>
    <xf numFmtId="0" fontId="6" fillId="0" borderId="0" xfId="0" applyFont="1" applyFill="1" applyAlignment="1">
      <alignment horizontal="center" vertical="center" wrapText="1"/>
    </xf>
    <xf numFmtId="0" fontId="7" fillId="0" borderId="0" xfId="0" applyFont="1" applyFill="1" applyAlignment="1">
      <alignment horizontal="center" vertical="center" wrapText="1"/>
    </xf>
    <xf numFmtId="0" fontId="8" fillId="0" borderId="0" xfId="0" applyFont="1" applyFill="1">
      <alignment vertical="center"/>
    </xf>
    <xf numFmtId="0" fontId="9" fillId="0" borderId="0" xfId="0" applyFont="1" applyFill="1" applyAlignment="1">
      <alignment horizontal="left" vertical="center" wrapText="1"/>
    </xf>
    <xf numFmtId="0" fontId="10" fillId="0" borderId="0" xfId="0" applyFont="1" applyFill="1" applyAlignment="1">
      <alignment horizontal="center" vertical="center" wrapText="1"/>
    </xf>
    <xf numFmtId="176" fontId="10" fillId="0" borderId="0" xfId="0" applyNumberFormat="1" applyFont="1" applyFill="1" applyAlignment="1">
      <alignment horizontal="center" vertical="center" wrapText="1"/>
    </xf>
    <xf numFmtId="0" fontId="2"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176" fontId="3"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176" fontId="13" fillId="0" borderId="1" xfId="0" applyNumberFormat="1" applyFont="1" applyFill="1" applyBorder="1" applyAlignment="1">
      <alignment horizontal="center" vertical="center" wrapText="1"/>
    </xf>
    <xf numFmtId="0" fontId="14" fillId="0" borderId="1" xfId="0" applyFont="1" applyFill="1" applyBorder="1" applyAlignment="1">
      <alignment horizontal="left" vertical="center" wrapText="1"/>
    </xf>
    <xf numFmtId="176" fontId="14"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176" fontId="13" fillId="0" borderId="1" xfId="0" applyNumberFormat="1" applyFont="1" applyFill="1" applyBorder="1" applyAlignment="1">
      <alignment horizontal="center" vertical="center" wrapText="1"/>
    </xf>
    <xf numFmtId="0" fontId="14" fillId="0" borderId="1" xfId="0" applyFont="1" applyFill="1" applyBorder="1" applyAlignment="1">
      <alignment horizontal="left" vertical="center" wrapText="1"/>
    </xf>
    <xf numFmtId="176" fontId="14"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3" fillId="0" borderId="0" xfId="0" applyFont="1" applyFill="1" applyAlignment="1">
      <alignment vertical="center" wrapText="1"/>
    </xf>
    <xf numFmtId="0" fontId="12"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176" fontId="2" fillId="0" borderId="1" xfId="0" applyNumberFormat="1" applyFont="1" applyFill="1" applyBorder="1" applyAlignment="1">
      <alignment horizontal="left" vertical="center" wrapText="1"/>
    </xf>
    <xf numFmtId="0" fontId="17"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176" fontId="14"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14" fillId="0" borderId="1" xfId="35" applyNumberFormat="1" applyFont="1" applyFill="1" applyBorder="1" applyAlignment="1">
      <alignment horizontal="center" vertical="center" wrapText="1"/>
    </xf>
    <xf numFmtId="0" fontId="18" fillId="0" borderId="1" xfId="0" applyFont="1" applyFill="1" applyBorder="1" applyAlignment="1">
      <alignment horizontal="left" vertical="center" wrapText="1"/>
    </xf>
    <xf numFmtId="0" fontId="13" fillId="0" borderId="0" xfId="0" applyFont="1" applyFill="1" applyAlignment="1">
      <alignment vertical="center" wrapText="1"/>
    </xf>
    <xf numFmtId="0" fontId="16"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6" fontId="12" fillId="0" borderId="1" xfId="0" applyNumberFormat="1" applyFont="1" applyFill="1" applyBorder="1" applyAlignment="1">
      <alignment horizontal="center" vertical="center" wrapText="1"/>
    </xf>
    <xf numFmtId="176" fontId="14" fillId="0" borderId="1" xfId="0" applyNumberFormat="1" applyFont="1" applyFill="1" applyBorder="1" applyAlignment="1">
      <alignment horizontal="left" vertical="center" wrapText="1"/>
    </xf>
    <xf numFmtId="0" fontId="14" fillId="0" borderId="1" xfId="43" applyFont="1" applyFill="1" applyBorder="1" applyAlignment="1">
      <alignment horizontal="center" vertical="center" wrapText="1"/>
    </xf>
    <xf numFmtId="0" fontId="12" fillId="0" borderId="1" xfId="35" applyNumberFormat="1" applyFont="1" applyFill="1" applyBorder="1" applyAlignment="1">
      <alignment horizontal="center" vertical="center" wrapText="1"/>
    </xf>
    <xf numFmtId="0" fontId="12" fillId="0" borderId="1" xfId="35" applyNumberFormat="1" applyFont="1" applyFill="1" applyBorder="1" applyAlignment="1">
      <alignment horizontal="left" vertical="center" wrapText="1"/>
    </xf>
    <xf numFmtId="176" fontId="13" fillId="0" borderId="1" xfId="35" applyNumberFormat="1" applyFont="1" applyFill="1" applyBorder="1" applyAlignment="1">
      <alignment horizontal="center" vertical="center" wrapText="1"/>
    </xf>
    <xf numFmtId="176" fontId="13" fillId="0" borderId="1" xfId="0" applyNumberFormat="1"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5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3" fillId="0" borderId="1" xfId="35" applyFont="1" applyFill="1" applyBorder="1" applyAlignment="1">
      <alignment horizontal="center" vertical="center" wrapText="1"/>
    </xf>
    <xf numFmtId="176" fontId="13" fillId="0" borderId="1" xfId="40" applyNumberFormat="1" applyFont="1" applyFill="1" applyBorder="1" applyAlignment="1">
      <alignment horizontal="center" vertical="center" wrapText="1"/>
    </xf>
    <xf numFmtId="176" fontId="12" fillId="0" borderId="1" xfId="0" applyNumberFormat="1" applyFont="1" applyFill="1" applyBorder="1" applyAlignment="1">
      <alignment horizontal="center" vertical="center" wrapText="1"/>
    </xf>
    <xf numFmtId="0" fontId="13" fillId="0" borderId="1" xfId="40" applyNumberFormat="1" applyFont="1" applyFill="1" applyBorder="1" applyAlignment="1">
      <alignment horizontal="center" vertical="center" wrapText="1"/>
    </xf>
    <xf numFmtId="176" fontId="6" fillId="0" borderId="0" xfId="0" applyNumberFormat="1" applyFont="1" applyFill="1" applyAlignment="1">
      <alignment horizontal="center" vertical="center" wrapText="1"/>
    </xf>
    <xf numFmtId="0" fontId="19" fillId="0" borderId="0" xfId="0" applyFont="1" applyFill="1" applyAlignment="1">
      <alignment horizontal="center" vertical="center"/>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常规 42" xfId="35"/>
    <cellStyle name="20% - 强调文字颜色 1" xfId="36" builtinId="30"/>
    <cellStyle name="40% - 强调文字颜色 1" xfId="37" builtinId="31"/>
    <cellStyle name="20% - 强调文字颜色 2" xfId="38" builtinId="34"/>
    <cellStyle name="40% - 强调文字颜色 2" xfId="39" builtinId="35"/>
    <cellStyle name="常规 42 6" xfId="40"/>
    <cellStyle name="强调文字颜色 3" xfId="41" builtinId="37"/>
    <cellStyle name="强调文字颜色 4" xfId="42" builtinId="41"/>
    <cellStyle name="常规 42 3" xfId="43"/>
    <cellStyle name="20% - 强调文字颜色 4" xfId="44" builtinId="42"/>
    <cellStyle name="40% - 强调文字颜色 4" xfId="45" builtinId="43"/>
    <cellStyle name="强调文字颜色 5" xfId="46" builtinId="45"/>
    <cellStyle name="常规 2 2" xfId="47"/>
    <cellStyle name="40% - 强调文字颜色 5" xfId="48" builtinId="47"/>
    <cellStyle name="60% - 强调文字颜色 5" xfId="49" builtinId="48"/>
    <cellStyle name="强调文字颜色 6" xfId="50" builtinId="49"/>
    <cellStyle name="常规 42 2 3 2" xfId="51"/>
    <cellStyle name="40% - 强调文字颜色 6" xfId="52" builtinId="51"/>
    <cellStyle name="60% - 强调文字颜色 6" xfId="53" builtinId="52"/>
    <cellStyle name="Normal" xfId="54"/>
    <cellStyle name="gcd" xfId="55"/>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603"/>
  <sheetViews>
    <sheetView tabSelected="1" zoomScale="40" zoomScaleNormal="40" workbookViewId="0">
      <pane ySplit="3" topLeftCell="A4" activePane="bottomLeft" state="frozen"/>
      <selection/>
      <selection pane="bottomLeft" activeCell="A2" sqref="A2:L2"/>
    </sheetView>
  </sheetViews>
  <sheetFormatPr defaultColWidth="9" defaultRowHeight="33"/>
  <cols>
    <col min="1" max="1" width="10.9333333333333" style="11" customWidth="1"/>
    <col min="2" max="2" width="55.4166666666667" style="12" customWidth="1"/>
    <col min="3" max="3" width="31.0416666666667" style="13" customWidth="1"/>
    <col min="4" max="4" width="40.625" style="12" customWidth="1"/>
    <col min="5" max="5" width="21.525" style="12" customWidth="1"/>
    <col min="6" max="6" width="108.541666666667" style="14" customWidth="1"/>
    <col min="7" max="7" width="20.75" style="13" customWidth="1"/>
    <col min="8" max="8" width="22.8166666666667" style="13" customWidth="1"/>
    <col min="9" max="9" width="20.9416666666667" style="12" customWidth="1"/>
    <col min="10" max="10" width="20" style="12" customWidth="1"/>
    <col min="11" max="11" width="40.3166666666667" style="15" customWidth="1"/>
    <col min="12" max="12" width="16.25" style="16" customWidth="1"/>
    <col min="13" max="13" width="34.3666666666667" style="17" customWidth="1"/>
    <col min="14" max="15" width="9" style="17"/>
    <col min="16" max="16" width="10.625" style="17"/>
    <col min="17" max="17" width="14" style="17"/>
    <col min="18" max="18" width="9.125" style="17"/>
    <col min="19" max="21" width="9" style="17"/>
    <col min="22" max="22" width="9.125" style="17"/>
    <col min="23" max="31" width="9" style="17"/>
    <col min="32" max="32" width="10.625" style="17"/>
    <col min="33" max="33" width="14" style="17"/>
    <col min="34" max="34" width="9.125" style="17"/>
    <col min="35" max="37" width="9" style="17"/>
    <col min="38" max="38" width="9.125" style="17"/>
    <col min="39" max="47" width="9" style="17"/>
    <col min="48" max="48" width="10.625" style="17"/>
    <col min="49" max="49" width="14" style="17"/>
    <col min="50" max="50" width="9.125" style="17"/>
    <col min="51" max="53" width="9" style="17"/>
    <col min="54" max="54" width="9.125" style="17"/>
    <col min="55" max="63" width="9" style="17"/>
    <col min="64" max="64" width="10.625" style="17"/>
    <col min="65" max="65" width="14" style="17"/>
    <col min="66" max="66" width="9.125" style="17"/>
    <col min="67" max="69" width="9" style="17"/>
    <col min="70" max="70" width="9.125" style="17"/>
    <col min="71" max="79" width="9" style="17"/>
    <col min="80" max="80" width="10.625" style="17"/>
    <col min="81" max="81" width="14" style="17"/>
    <col min="82" max="82" width="9.125" style="17"/>
    <col min="83" max="85" width="9" style="17"/>
    <col min="86" max="86" width="9.125" style="17"/>
    <col min="87" max="95" width="9" style="17"/>
    <col min="96" max="96" width="10.625" style="17"/>
    <col min="97" max="97" width="14" style="17"/>
    <col min="98" max="98" width="9.125" style="17"/>
    <col min="99" max="101" width="9" style="17"/>
    <col min="102" max="102" width="9.125" style="17"/>
    <col min="103" max="111" width="9" style="17"/>
    <col min="112" max="112" width="10.625" style="17"/>
    <col min="113" max="113" width="14" style="17"/>
    <col min="114" max="114" width="9.125" style="17"/>
    <col min="115" max="117" width="9" style="17"/>
    <col min="118" max="118" width="9.125" style="17"/>
    <col min="119" max="127" width="9" style="17"/>
    <col min="128" max="128" width="10.625" style="17"/>
    <col min="129" max="129" width="14" style="17"/>
    <col min="130" max="130" width="9.125" style="17"/>
    <col min="131" max="133" width="9" style="17"/>
    <col min="134" max="134" width="9.125" style="17"/>
    <col min="135" max="143" width="9" style="17"/>
    <col min="144" max="144" width="10.625" style="17"/>
    <col min="145" max="145" width="14" style="17"/>
    <col min="146" max="146" width="9.125" style="17"/>
    <col min="147" max="149" width="9" style="17"/>
    <col min="150" max="150" width="9.125" style="17"/>
    <col min="151" max="159" width="9" style="17"/>
    <col min="160" max="160" width="10.625" style="17"/>
    <col min="161" max="161" width="14" style="17"/>
    <col min="162" max="162" width="9.125" style="17"/>
    <col min="163" max="165" width="9" style="17"/>
    <col min="166" max="166" width="9.125" style="17"/>
    <col min="167" max="175" width="9" style="17"/>
    <col min="176" max="176" width="10.625" style="17"/>
    <col min="177" max="177" width="14" style="17"/>
    <col min="178" max="178" width="9.125" style="17"/>
    <col min="179" max="181" width="9" style="17"/>
    <col min="182" max="182" width="9.125" style="17"/>
    <col min="183" max="191" width="9" style="17"/>
    <col min="192" max="192" width="10.625" style="17"/>
    <col min="193" max="193" width="14" style="17"/>
    <col min="194" max="194" width="9.125" style="17"/>
    <col min="195" max="197" width="9" style="17"/>
    <col min="198" max="198" width="9.125" style="17"/>
    <col min="199" max="207" width="9" style="17"/>
    <col min="208" max="208" width="10.625" style="17"/>
    <col min="209" max="209" width="14" style="17"/>
    <col min="210" max="210" width="9.125" style="17"/>
    <col min="211" max="213" width="9" style="17"/>
    <col min="214" max="214" width="9.125" style="17"/>
    <col min="215" max="223" width="9" style="17"/>
    <col min="224" max="224" width="10.625" style="17"/>
    <col min="225" max="225" width="14" style="17"/>
    <col min="226" max="226" width="9.125" style="17"/>
    <col min="227" max="229" width="9" style="17"/>
    <col min="230" max="230" width="9.125" style="17"/>
    <col min="231" max="239" width="9" style="17"/>
    <col min="240" max="240" width="10.625" style="17"/>
    <col min="241" max="241" width="14" style="17"/>
    <col min="242" max="242" width="9.125" style="17"/>
    <col min="243" max="16384" width="9" style="17"/>
  </cols>
  <sheetData>
    <row r="1" ht="52" customHeight="1" spans="1:2">
      <c r="A1" s="18" t="s">
        <v>0</v>
      </c>
      <c r="B1" s="18"/>
    </row>
    <row r="2" s="1" customFormat="1" ht="95" customHeight="1" spans="1:12">
      <c r="A2" s="19" t="s">
        <v>1</v>
      </c>
      <c r="B2" s="19"/>
      <c r="C2" s="20"/>
      <c r="D2" s="19"/>
      <c r="E2" s="19"/>
      <c r="F2" s="19"/>
      <c r="G2" s="20"/>
      <c r="H2" s="20"/>
      <c r="I2" s="19"/>
      <c r="J2" s="19"/>
      <c r="K2" s="19"/>
      <c r="L2" s="19"/>
    </row>
    <row r="3" s="2" customFormat="1" ht="100" customHeight="1" spans="1:12">
      <c r="A3" s="21" t="s">
        <v>2</v>
      </c>
      <c r="B3" s="21" t="s">
        <v>3</v>
      </c>
      <c r="C3" s="22" t="s">
        <v>4</v>
      </c>
      <c r="D3" s="21" t="s">
        <v>5</v>
      </c>
      <c r="E3" s="21" t="s">
        <v>6</v>
      </c>
      <c r="F3" s="21" t="s">
        <v>7</v>
      </c>
      <c r="G3" s="23" t="s">
        <v>8</v>
      </c>
      <c r="H3" s="23" t="s">
        <v>9</v>
      </c>
      <c r="I3" s="21" t="s">
        <v>10</v>
      </c>
      <c r="J3" s="21" t="s">
        <v>11</v>
      </c>
      <c r="K3" s="21" t="s">
        <v>12</v>
      </c>
      <c r="L3" s="21" t="s">
        <v>13</v>
      </c>
    </row>
    <row r="4" s="3" customFormat="1" ht="120" customHeight="1" spans="1:12">
      <c r="A4" s="24"/>
      <c r="B4" s="25" t="s">
        <v>14</v>
      </c>
      <c r="C4" s="22">
        <f>SUM(C6:C8)</f>
        <v>315</v>
      </c>
      <c r="D4" s="26"/>
      <c r="E4" s="26"/>
      <c r="F4" s="26"/>
      <c r="G4" s="22">
        <f>SUM(G6:G8)</f>
        <v>30773216.38</v>
      </c>
      <c r="H4" s="22">
        <f>SUM(H6:H8)</f>
        <v>3638050</v>
      </c>
      <c r="I4" s="24"/>
      <c r="J4" s="24"/>
      <c r="K4" s="24"/>
      <c r="L4" s="45"/>
    </row>
    <row r="5" s="3" customFormat="1" ht="120" customHeight="1" spans="1:12">
      <c r="A5" s="24"/>
      <c r="B5" s="25" t="s">
        <v>15</v>
      </c>
      <c r="C5" s="22"/>
      <c r="D5" s="26"/>
      <c r="E5" s="26"/>
      <c r="F5" s="26"/>
      <c r="G5" s="22"/>
      <c r="H5" s="22"/>
      <c r="I5" s="24"/>
      <c r="J5" s="24"/>
      <c r="K5" s="24"/>
      <c r="L5" s="45"/>
    </row>
    <row r="6" s="3" customFormat="1" ht="120" customHeight="1" spans="1:12">
      <c r="A6" s="24"/>
      <c r="B6" s="25" t="s">
        <v>16</v>
      </c>
      <c r="C6" s="22">
        <f>C15+C292+C344+C371</f>
        <v>50</v>
      </c>
      <c r="D6" s="22"/>
      <c r="E6" s="22"/>
      <c r="F6" s="22"/>
      <c r="G6" s="22">
        <f>G15+G292+G344+G371</f>
        <v>3173844.59</v>
      </c>
      <c r="H6" s="22">
        <f>H15+H292+H344+H371</f>
        <v>353375</v>
      </c>
      <c r="I6" s="24"/>
      <c r="J6" s="24"/>
      <c r="K6" s="24"/>
      <c r="L6" s="45"/>
    </row>
    <row r="7" s="3" customFormat="1" ht="120" customHeight="1" spans="1:12">
      <c r="A7" s="24"/>
      <c r="B7" s="25" t="s">
        <v>17</v>
      </c>
      <c r="C7" s="22">
        <f>C16+C293+C345+C372</f>
        <v>172</v>
      </c>
      <c r="D7" s="22"/>
      <c r="E7" s="22"/>
      <c r="F7" s="22"/>
      <c r="G7" s="22">
        <f>G16+G293+G345+G372</f>
        <v>23876272</v>
      </c>
      <c r="H7" s="22">
        <f>H16+H293+H345+H372</f>
        <v>2447021</v>
      </c>
      <c r="I7" s="24"/>
      <c r="J7" s="24"/>
      <c r="K7" s="24"/>
      <c r="L7" s="45"/>
    </row>
    <row r="8" s="3" customFormat="1" ht="120" customHeight="1" spans="1:12">
      <c r="A8" s="24"/>
      <c r="B8" s="25" t="s">
        <v>18</v>
      </c>
      <c r="C8" s="22">
        <f>C17+C294+C346+C373</f>
        <v>93</v>
      </c>
      <c r="D8" s="22"/>
      <c r="E8" s="22"/>
      <c r="F8" s="22"/>
      <c r="G8" s="22">
        <f>G17+G294+G346+G373</f>
        <v>3723099.79</v>
      </c>
      <c r="H8" s="22">
        <f>H17+H294+H346+H373</f>
        <v>837654</v>
      </c>
      <c r="I8" s="24"/>
      <c r="J8" s="24"/>
      <c r="K8" s="24"/>
      <c r="L8" s="45"/>
    </row>
    <row r="9" s="3" customFormat="1" ht="120" customHeight="1" spans="1:12">
      <c r="A9" s="24"/>
      <c r="B9" s="25" t="s">
        <v>19</v>
      </c>
      <c r="C9" s="22"/>
      <c r="D9" s="26"/>
      <c r="E9" s="26"/>
      <c r="F9" s="26"/>
      <c r="G9" s="22"/>
      <c r="H9" s="22"/>
      <c r="I9" s="24"/>
      <c r="J9" s="24"/>
      <c r="K9" s="24"/>
      <c r="L9" s="45"/>
    </row>
    <row r="10" s="4" customFormat="1" ht="120" customHeight="1" spans="1:12">
      <c r="A10" s="27"/>
      <c r="B10" s="25" t="s">
        <v>20</v>
      </c>
      <c r="C10" s="28">
        <f>C14</f>
        <v>210</v>
      </c>
      <c r="D10" s="29"/>
      <c r="E10" s="29"/>
      <c r="F10" s="29"/>
      <c r="G10" s="28">
        <f>G14</f>
        <v>13697581.79</v>
      </c>
      <c r="H10" s="28">
        <f>H14</f>
        <v>1418885</v>
      </c>
      <c r="I10" s="27"/>
      <c r="J10" s="27"/>
      <c r="K10" s="27"/>
      <c r="L10" s="46"/>
    </row>
    <row r="11" s="4" customFormat="1" ht="120" customHeight="1" spans="1:12">
      <c r="A11" s="27"/>
      <c r="B11" s="25" t="s">
        <v>21</v>
      </c>
      <c r="C11" s="28">
        <f>C291</f>
        <v>30</v>
      </c>
      <c r="D11" s="29"/>
      <c r="E11" s="29"/>
      <c r="F11" s="29"/>
      <c r="G11" s="28">
        <f>G291</f>
        <v>4135558.46</v>
      </c>
      <c r="H11" s="28">
        <f>H291</f>
        <v>201176</v>
      </c>
      <c r="I11" s="27"/>
      <c r="J11" s="27"/>
      <c r="K11" s="27"/>
      <c r="L11" s="46"/>
    </row>
    <row r="12" s="4" customFormat="1" ht="120" customHeight="1" spans="1:12">
      <c r="A12" s="27"/>
      <c r="B12" s="25" t="s">
        <v>22</v>
      </c>
      <c r="C12" s="28">
        <f>C343</f>
        <v>14</v>
      </c>
      <c r="D12" s="29"/>
      <c r="E12" s="29"/>
      <c r="F12" s="29"/>
      <c r="G12" s="28">
        <f>G343</f>
        <v>454104</v>
      </c>
      <c r="H12" s="28">
        <f>H343</f>
        <v>56100</v>
      </c>
      <c r="I12" s="27"/>
      <c r="J12" s="27"/>
      <c r="K12" s="27"/>
      <c r="L12" s="46"/>
    </row>
    <row r="13" s="4" customFormat="1" ht="120" customHeight="1" spans="1:12">
      <c r="A13" s="27"/>
      <c r="B13" s="25" t="s">
        <v>23</v>
      </c>
      <c r="C13" s="28">
        <f>C370</f>
        <v>61</v>
      </c>
      <c r="D13" s="29"/>
      <c r="E13" s="29"/>
      <c r="F13" s="29"/>
      <c r="G13" s="28">
        <f>G370</f>
        <v>12485972.13</v>
      </c>
      <c r="H13" s="28">
        <f>H370</f>
        <v>1961889</v>
      </c>
      <c r="I13" s="27"/>
      <c r="J13" s="27"/>
      <c r="K13" s="27"/>
      <c r="L13" s="46"/>
    </row>
    <row r="14" s="3" customFormat="1" ht="98" customHeight="1" spans="1:12">
      <c r="A14" s="30"/>
      <c r="B14" s="25" t="s">
        <v>20</v>
      </c>
      <c r="C14" s="28">
        <f>SUM(C15:C17)</f>
        <v>210</v>
      </c>
      <c r="D14" s="28"/>
      <c r="E14" s="28"/>
      <c r="F14" s="28"/>
      <c r="G14" s="28">
        <f>SUM(G15:G17)</f>
        <v>13697581.79</v>
      </c>
      <c r="H14" s="28">
        <f>SUM(H15:H17)</f>
        <v>1418885</v>
      </c>
      <c r="I14" s="47"/>
      <c r="J14" s="38"/>
      <c r="K14" s="38"/>
      <c r="L14" s="48"/>
    </row>
    <row r="15" s="3" customFormat="1" ht="98" customHeight="1" spans="1:12">
      <c r="A15" s="30"/>
      <c r="B15" s="25" t="s">
        <v>24</v>
      </c>
      <c r="C15" s="28">
        <f>SUM(C32,C74,C105,C113,C221,C242,C249,C270,C184,C94,C163,C174)</f>
        <v>31</v>
      </c>
      <c r="D15" s="28"/>
      <c r="E15" s="28"/>
      <c r="F15" s="28"/>
      <c r="G15" s="28">
        <f>SUM(G32,G74,G105,G113,G221,G242,G249,G270,G184,G94,G163,G174)</f>
        <v>1394914.59</v>
      </c>
      <c r="H15" s="28">
        <f>SUM(H32,H74,H105,H113,H221,H242,H249,H270,H184,H94,H163,H174)</f>
        <v>196500</v>
      </c>
      <c r="I15" s="47"/>
      <c r="J15" s="38"/>
      <c r="K15" s="38"/>
      <c r="L15" s="48"/>
    </row>
    <row r="16" s="3" customFormat="1" ht="98" customHeight="1" spans="1:12">
      <c r="A16" s="30"/>
      <c r="B16" s="25" t="s">
        <v>25</v>
      </c>
      <c r="C16" s="28">
        <f>SUM(C20,C24,C37,C79,C108,C119,C150,C165,C176,C223,C235,C244,C253,C272,C192,C280,C96)</f>
        <v>125</v>
      </c>
      <c r="D16" s="28"/>
      <c r="E16" s="28"/>
      <c r="F16" s="28"/>
      <c r="G16" s="28">
        <f>SUM(G20,G24,G37,G79,G108,G119,G150,G165,G176,G223,G235,G244,G253,G272,G192,G280,G96)</f>
        <v>10131771</v>
      </c>
      <c r="H16" s="28">
        <f>SUM(H20,H24,H37,H79,H108,H119,H150,H165,H176,H223,H235,H244,H253,H272,H192,H280,H96)</f>
        <v>871712</v>
      </c>
      <c r="I16" s="47"/>
      <c r="J16" s="38"/>
      <c r="K16" s="38"/>
      <c r="L16" s="48"/>
    </row>
    <row r="17" s="3" customFormat="1" ht="98" customHeight="1" spans="1:12">
      <c r="A17" s="30"/>
      <c r="B17" s="25" t="s">
        <v>26</v>
      </c>
      <c r="C17" s="28">
        <f>SUM(C27,C60,C88,C138,C158,C101,C179,C231,C237,C246,C265,C276,C212,C110)</f>
        <v>54</v>
      </c>
      <c r="D17" s="28"/>
      <c r="E17" s="28"/>
      <c r="F17" s="28"/>
      <c r="G17" s="28">
        <f>SUM(G27,G60,G88,G138,G158,G101,G179,G231,G237,G246,G265,G276,G212,G110)</f>
        <v>2170896.2</v>
      </c>
      <c r="H17" s="28">
        <f>SUM(H27,H60,H88,H138,H158,H101,H179,H231,H237,H246,H265,H276,H212,H110)</f>
        <v>350673</v>
      </c>
      <c r="I17" s="47"/>
      <c r="J17" s="38"/>
      <c r="K17" s="38"/>
      <c r="L17" s="48"/>
    </row>
    <row r="18" s="3" customFormat="1" ht="98" customHeight="1" spans="1:12">
      <c r="A18" s="30"/>
      <c r="B18" s="25" t="s">
        <v>27</v>
      </c>
      <c r="C18" s="28">
        <f>SUM(C19,C23)</f>
        <v>6</v>
      </c>
      <c r="D18" s="29"/>
      <c r="E18" s="29"/>
      <c r="F18" s="29"/>
      <c r="G18" s="28">
        <f>SUM(G19,G23)</f>
        <v>236804</v>
      </c>
      <c r="H18" s="28">
        <f>SUM(H19,H23)</f>
        <v>32070</v>
      </c>
      <c r="I18" s="47"/>
      <c r="J18" s="38"/>
      <c r="K18" s="38"/>
      <c r="L18" s="48"/>
    </row>
    <row r="19" s="3" customFormat="1" ht="98" customHeight="1" spans="1:12">
      <c r="A19" s="30"/>
      <c r="B19" s="25" t="s">
        <v>28</v>
      </c>
      <c r="C19" s="28">
        <f>SUM(C20)</f>
        <v>2</v>
      </c>
      <c r="D19" s="28"/>
      <c r="E19" s="28"/>
      <c r="F19" s="28"/>
      <c r="G19" s="28">
        <f>SUM(G20)</f>
        <v>124350</v>
      </c>
      <c r="H19" s="28">
        <f>SUM(H20)</f>
        <v>25070</v>
      </c>
      <c r="I19" s="47"/>
      <c r="J19" s="38"/>
      <c r="K19" s="38"/>
      <c r="L19" s="48"/>
    </row>
    <row r="20" s="3" customFormat="1" ht="100" customHeight="1" spans="1:12">
      <c r="A20" s="30"/>
      <c r="B20" s="21" t="s">
        <v>25</v>
      </c>
      <c r="C20" s="28">
        <f>COUNTA(C21:C22)</f>
        <v>2</v>
      </c>
      <c r="D20" s="21"/>
      <c r="E20" s="21"/>
      <c r="F20" s="31"/>
      <c r="G20" s="32">
        <f>SUM(G21:G22)</f>
        <v>124350</v>
      </c>
      <c r="H20" s="32">
        <f>SUM(H21:H22)</f>
        <v>25070</v>
      </c>
      <c r="I20" s="21"/>
      <c r="J20" s="21"/>
      <c r="K20" s="21"/>
      <c r="L20" s="48"/>
    </row>
    <row r="21" s="5" customFormat="1" ht="100" customHeight="1" spans="1:13">
      <c r="A21" s="30">
        <f>IF(COUNTA(E21)=1,COUNTA($E$14:E21),“空”)</f>
        <v>1</v>
      </c>
      <c r="B21" s="33" t="s">
        <v>29</v>
      </c>
      <c r="C21" s="34" t="s">
        <v>30</v>
      </c>
      <c r="D21" s="33" t="s">
        <v>31</v>
      </c>
      <c r="E21" s="33" t="s">
        <v>32</v>
      </c>
      <c r="F21" s="35" t="s">
        <v>33</v>
      </c>
      <c r="G21" s="36">
        <v>117000</v>
      </c>
      <c r="H21" s="36">
        <v>23070</v>
      </c>
      <c r="I21" s="37" t="s">
        <v>34</v>
      </c>
      <c r="J21" s="37" t="s">
        <v>35</v>
      </c>
      <c r="K21" s="44" t="s">
        <v>36</v>
      </c>
      <c r="L21" s="48"/>
      <c r="M21" s="49"/>
    </row>
    <row r="22" s="5" customFormat="1" ht="100" customHeight="1" spans="1:12">
      <c r="A22" s="30">
        <f>IF(COUNTA(E22)=1,COUNTA($E$14:E22),“空”)</f>
        <v>2</v>
      </c>
      <c r="B22" s="37" t="s">
        <v>37</v>
      </c>
      <c r="C22" s="36" t="s">
        <v>38</v>
      </c>
      <c r="D22" s="37" t="s">
        <v>39</v>
      </c>
      <c r="E22" s="37" t="s">
        <v>40</v>
      </c>
      <c r="F22" s="35" t="s">
        <v>41</v>
      </c>
      <c r="G22" s="36">
        <v>7350</v>
      </c>
      <c r="H22" s="36">
        <v>2000</v>
      </c>
      <c r="I22" s="37" t="s">
        <v>42</v>
      </c>
      <c r="J22" s="37" t="s">
        <v>43</v>
      </c>
      <c r="K22" s="44" t="s">
        <v>44</v>
      </c>
      <c r="L22" s="48"/>
    </row>
    <row r="23" s="3" customFormat="1" ht="100" customHeight="1" spans="1:12">
      <c r="A23" s="30"/>
      <c r="B23" s="25" t="s">
        <v>45</v>
      </c>
      <c r="C23" s="28">
        <f>SUM(C24,C27)</f>
        <v>4</v>
      </c>
      <c r="D23" s="29"/>
      <c r="E23" s="29"/>
      <c r="F23" s="29"/>
      <c r="G23" s="28">
        <f>SUM(G24,G27)</f>
        <v>112454</v>
      </c>
      <c r="H23" s="28">
        <f>SUM(H24,H27)</f>
        <v>7000</v>
      </c>
      <c r="I23" s="47"/>
      <c r="J23" s="38"/>
      <c r="K23" s="38"/>
      <c r="L23" s="48"/>
    </row>
    <row r="24" s="3" customFormat="1" ht="100" customHeight="1" spans="1:12">
      <c r="A24" s="30"/>
      <c r="B24" s="25" t="s">
        <v>25</v>
      </c>
      <c r="C24" s="28">
        <f>COUNTA(C25:C26)</f>
        <v>2</v>
      </c>
      <c r="D24" s="38"/>
      <c r="E24" s="38"/>
      <c r="F24" s="39"/>
      <c r="G24" s="32">
        <f>SUM(G25:G26)</f>
        <v>26454</v>
      </c>
      <c r="H24" s="32">
        <f>SUM(H25:H26)</f>
        <v>4000</v>
      </c>
      <c r="I24" s="47"/>
      <c r="J24" s="38"/>
      <c r="K24" s="38"/>
      <c r="L24" s="48"/>
    </row>
    <row r="25" s="5" customFormat="1" ht="100" customHeight="1" spans="1:12">
      <c r="A25" s="30">
        <f>IF(COUNTA(E25)=1,COUNTA($E$14:E25),“空”)</f>
        <v>3</v>
      </c>
      <c r="B25" s="40" t="s">
        <v>46</v>
      </c>
      <c r="C25" s="41" t="s">
        <v>47</v>
      </c>
      <c r="D25" s="40" t="s">
        <v>48</v>
      </c>
      <c r="E25" s="40" t="s">
        <v>49</v>
      </c>
      <c r="F25" s="35" t="s">
        <v>50</v>
      </c>
      <c r="G25" s="36">
        <v>20454</v>
      </c>
      <c r="H25" s="36">
        <v>2000</v>
      </c>
      <c r="I25" s="37" t="s">
        <v>51</v>
      </c>
      <c r="J25" s="37" t="s">
        <v>52</v>
      </c>
      <c r="K25" s="44" t="s">
        <v>53</v>
      </c>
      <c r="L25" s="48"/>
    </row>
    <row r="26" s="6" customFormat="1" ht="100" customHeight="1" spans="1:12">
      <c r="A26" s="30">
        <f>IF(COUNTA(E26)=1,COUNTA($E$14:E26),“空”)</f>
        <v>4</v>
      </c>
      <c r="B26" s="33" t="s">
        <v>54</v>
      </c>
      <c r="C26" s="34" t="s">
        <v>55</v>
      </c>
      <c r="D26" s="33" t="s">
        <v>56</v>
      </c>
      <c r="E26" s="33" t="s">
        <v>57</v>
      </c>
      <c r="F26" s="35" t="s">
        <v>58</v>
      </c>
      <c r="G26" s="36">
        <v>6000</v>
      </c>
      <c r="H26" s="36">
        <v>2000</v>
      </c>
      <c r="I26" s="37" t="s">
        <v>51</v>
      </c>
      <c r="J26" s="37" t="s">
        <v>52</v>
      </c>
      <c r="K26" s="44" t="s">
        <v>59</v>
      </c>
      <c r="L26" s="48"/>
    </row>
    <row r="27" s="7" customFormat="1" ht="100" customHeight="1" spans="1:12">
      <c r="A27" s="30"/>
      <c r="B27" s="38" t="s">
        <v>26</v>
      </c>
      <c r="C27" s="28">
        <f>COUNTA(C28:C29)</f>
        <v>2</v>
      </c>
      <c r="D27" s="38"/>
      <c r="E27" s="38"/>
      <c r="F27" s="39"/>
      <c r="G27" s="32">
        <f>SUM(G28:G29)</f>
        <v>86000</v>
      </c>
      <c r="H27" s="32">
        <f>SUM(H28:H29)</f>
        <v>3000</v>
      </c>
      <c r="I27" s="47"/>
      <c r="J27" s="38"/>
      <c r="K27" s="50"/>
      <c r="L27" s="48"/>
    </row>
    <row r="28" s="6" customFormat="1" ht="100" customHeight="1" spans="1:12">
      <c r="A28" s="30">
        <f>IF(COUNTA(E28)=1,COUNTA($E$14:E28),“空”)</f>
        <v>5</v>
      </c>
      <c r="B28" s="40" t="s">
        <v>60</v>
      </c>
      <c r="C28" s="41" t="s">
        <v>61</v>
      </c>
      <c r="D28" s="40" t="s">
        <v>56</v>
      </c>
      <c r="E28" s="40" t="s">
        <v>57</v>
      </c>
      <c r="F28" s="42" t="s">
        <v>62</v>
      </c>
      <c r="G28" s="43">
        <v>81000</v>
      </c>
      <c r="H28" s="43">
        <v>2000</v>
      </c>
      <c r="I28" s="44" t="s">
        <v>63</v>
      </c>
      <c r="J28" s="44" t="s">
        <v>52</v>
      </c>
      <c r="K28" s="44" t="s">
        <v>64</v>
      </c>
      <c r="L28" s="48"/>
    </row>
    <row r="29" s="6" customFormat="1" ht="100" customHeight="1" spans="1:12">
      <c r="A29" s="30">
        <f>IF(COUNTA(E29)=1,COUNTA($E$14:E29),“空”)</f>
        <v>6</v>
      </c>
      <c r="B29" s="40" t="s">
        <v>65</v>
      </c>
      <c r="C29" s="41" t="s">
        <v>66</v>
      </c>
      <c r="D29" s="40" t="s">
        <v>67</v>
      </c>
      <c r="E29" s="40" t="s">
        <v>68</v>
      </c>
      <c r="F29" s="42" t="s">
        <v>69</v>
      </c>
      <c r="G29" s="43">
        <v>5000</v>
      </c>
      <c r="H29" s="43">
        <v>1000</v>
      </c>
      <c r="I29" s="44" t="s">
        <v>70</v>
      </c>
      <c r="J29" s="44" t="s">
        <v>52</v>
      </c>
      <c r="K29" s="44" t="s">
        <v>71</v>
      </c>
      <c r="L29" s="48"/>
    </row>
    <row r="30" s="3" customFormat="1" ht="98" customHeight="1" spans="1:12">
      <c r="A30" s="30"/>
      <c r="B30" s="25" t="s">
        <v>72</v>
      </c>
      <c r="C30" s="28">
        <f>SUM(C31,C73,C104,C112,C149,C93,C162,C173,C183)</f>
        <v>154</v>
      </c>
      <c r="D30" s="28"/>
      <c r="E30" s="28"/>
      <c r="F30" s="28"/>
      <c r="G30" s="28">
        <f>SUM(G31,G73,G104,G112,G149,G93,G162,G173,G183)</f>
        <v>8355501.79</v>
      </c>
      <c r="H30" s="28">
        <f>SUM(H31,H73,H104,H112,H149,H93,H162,H173,H183)</f>
        <v>1108312</v>
      </c>
      <c r="I30" s="47"/>
      <c r="J30" s="38"/>
      <c r="K30" s="38"/>
      <c r="L30" s="48"/>
    </row>
    <row r="31" s="3" customFormat="1" ht="98" customHeight="1" spans="1:12">
      <c r="A31" s="30"/>
      <c r="B31" s="25" t="s">
        <v>73</v>
      </c>
      <c r="C31" s="28">
        <f>SUM(C32,C37,C60)</f>
        <v>38</v>
      </c>
      <c r="D31" s="29"/>
      <c r="E31" s="29"/>
      <c r="F31" s="29"/>
      <c r="G31" s="28">
        <f>SUM(G32,G37,G60)</f>
        <v>1211072.2</v>
      </c>
      <c r="H31" s="28">
        <f>SUM(H32,H37,H60)</f>
        <v>167600</v>
      </c>
      <c r="I31" s="47"/>
      <c r="J31" s="38"/>
      <c r="K31" s="38"/>
      <c r="L31" s="48"/>
    </row>
    <row r="32" s="3" customFormat="1" ht="98" customHeight="1" spans="1:12">
      <c r="A32" s="30"/>
      <c r="B32" s="25" t="s">
        <v>24</v>
      </c>
      <c r="C32" s="28">
        <f>COUNTA(C33:C36)</f>
        <v>4</v>
      </c>
      <c r="D32" s="38"/>
      <c r="E32" s="38"/>
      <c r="F32" s="39"/>
      <c r="G32" s="32">
        <f>SUM(G33:G36)</f>
        <v>54629</v>
      </c>
      <c r="H32" s="32">
        <f>SUM(H33:H36)</f>
        <v>16000</v>
      </c>
      <c r="I32" s="47"/>
      <c r="J32" s="38"/>
      <c r="K32" s="38"/>
      <c r="L32" s="48"/>
    </row>
    <row r="33" s="6" customFormat="1" ht="100" customHeight="1" spans="1:12">
      <c r="A33" s="30">
        <f>IF(COUNTA(E33)=1,COUNTA($E$14:E33),“空”)</f>
        <v>7</v>
      </c>
      <c r="B33" s="40" t="s">
        <v>74</v>
      </c>
      <c r="C33" s="41" t="s">
        <v>75</v>
      </c>
      <c r="D33" s="40" t="s">
        <v>76</v>
      </c>
      <c r="E33" s="40" t="s">
        <v>77</v>
      </c>
      <c r="F33" s="42" t="s">
        <v>78</v>
      </c>
      <c r="G33" s="43">
        <v>22629</v>
      </c>
      <c r="H33" s="43">
        <v>8000</v>
      </c>
      <c r="I33" s="44" t="s">
        <v>79</v>
      </c>
      <c r="J33" s="44" t="s">
        <v>52</v>
      </c>
      <c r="K33" s="44" t="s">
        <v>80</v>
      </c>
      <c r="L33" s="48"/>
    </row>
    <row r="34" s="6" customFormat="1" ht="100" customHeight="1" spans="1:12">
      <c r="A34" s="30">
        <f>IF(COUNTA(E34)=1,COUNTA($E$14:E34),“空”)</f>
        <v>8</v>
      </c>
      <c r="B34" s="44" t="s">
        <v>81</v>
      </c>
      <c r="C34" s="43" t="s">
        <v>82</v>
      </c>
      <c r="D34" s="44" t="s">
        <v>83</v>
      </c>
      <c r="E34" s="44" t="s">
        <v>77</v>
      </c>
      <c r="F34" s="42" t="s">
        <v>84</v>
      </c>
      <c r="G34" s="43">
        <v>12000</v>
      </c>
      <c r="H34" s="43">
        <v>3000</v>
      </c>
      <c r="I34" s="44" t="s">
        <v>79</v>
      </c>
      <c r="J34" s="44" t="s">
        <v>52</v>
      </c>
      <c r="K34" s="44" t="s">
        <v>80</v>
      </c>
      <c r="L34" s="48"/>
    </row>
    <row r="35" s="6" customFormat="1" ht="100" customHeight="1" spans="1:12">
      <c r="A35" s="30">
        <f>IF(COUNTA(E35)=1,COUNTA($E$14:E35),“空”)</f>
        <v>9</v>
      </c>
      <c r="B35" s="40" t="s">
        <v>85</v>
      </c>
      <c r="C35" s="41" t="s">
        <v>86</v>
      </c>
      <c r="D35" s="40" t="s">
        <v>83</v>
      </c>
      <c r="E35" s="40" t="s">
        <v>77</v>
      </c>
      <c r="F35" s="42" t="s">
        <v>87</v>
      </c>
      <c r="G35" s="43">
        <v>10000</v>
      </c>
      <c r="H35" s="43">
        <v>2000</v>
      </c>
      <c r="I35" s="44" t="s">
        <v>79</v>
      </c>
      <c r="J35" s="44" t="s">
        <v>52</v>
      </c>
      <c r="K35" s="44" t="s">
        <v>80</v>
      </c>
      <c r="L35" s="48"/>
    </row>
    <row r="36" s="6" customFormat="1" ht="100" customHeight="1" spans="1:12">
      <c r="A36" s="30">
        <f>IF(COUNTA(E36)=1,COUNTA($E$14:E36),“空”)</f>
        <v>10</v>
      </c>
      <c r="B36" s="40" t="s">
        <v>88</v>
      </c>
      <c r="C36" s="41" t="s">
        <v>89</v>
      </c>
      <c r="D36" s="44" t="s">
        <v>67</v>
      </c>
      <c r="E36" s="44" t="s">
        <v>68</v>
      </c>
      <c r="F36" s="42" t="s">
        <v>90</v>
      </c>
      <c r="G36" s="43">
        <v>10000</v>
      </c>
      <c r="H36" s="43">
        <v>3000</v>
      </c>
      <c r="I36" s="44" t="s">
        <v>79</v>
      </c>
      <c r="J36" s="44" t="s">
        <v>52</v>
      </c>
      <c r="K36" s="44" t="s">
        <v>80</v>
      </c>
      <c r="L36" s="48"/>
    </row>
    <row r="37" s="7" customFormat="1" ht="98" customHeight="1" spans="1:12">
      <c r="A37" s="30"/>
      <c r="B37" s="38" t="s">
        <v>25</v>
      </c>
      <c r="C37" s="28">
        <f>COUNTA(C38:C59)</f>
        <v>22</v>
      </c>
      <c r="D37" s="38"/>
      <c r="E37" s="38"/>
      <c r="F37" s="39"/>
      <c r="G37" s="32">
        <f>SUM(G38:G59)</f>
        <v>864569</v>
      </c>
      <c r="H37" s="32">
        <f>SUM(H38:H59)</f>
        <v>101800</v>
      </c>
      <c r="I37" s="47"/>
      <c r="J37" s="38"/>
      <c r="K37" s="38"/>
      <c r="L37" s="48"/>
    </row>
    <row r="38" s="5" customFormat="1" ht="100" customHeight="1" spans="1:12">
      <c r="A38" s="30">
        <f>IF(COUNTA(E38)=1,COUNTA($E$14:E38),“空”)</f>
        <v>11</v>
      </c>
      <c r="B38" s="33" t="s">
        <v>91</v>
      </c>
      <c r="C38" s="34" t="s">
        <v>92</v>
      </c>
      <c r="D38" s="33" t="s">
        <v>76</v>
      </c>
      <c r="E38" s="33" t="s">
        <v>77</v>
      </c>
      <c r="F38" s="35" t="s">
        <v>93</v>
      </c>
      <c r="G38" s="36">
        <v>246900</v>
      </c>
      <c r="H38" s="36">
        <v>16800</v>
      </c>
      <c r="I38" s="37" t="s">
        <v>94</v>
      </c>
      <c r="J38" s="37" t="s">
        <v>52</v>
      </c>
      <c r="K38" s="44" t="s">
        <v>95</v>
      </c>
      <c r="L38" s="48"/>
    </row>
    <row r="39" s="5" customFormat="1" ht="100" customHeight="1" spans="1:12">
      <c r="A39" s="30">
        <f>IF(COUNTA(E39)=1,COUNTA($E$14:E39),“空”)</f>
        <v>12</v>
      </c>
      <c r="B39" s="33" t="s">
        <v>96</v>
      </c>
      <c r="C39" s="34" t="s">
        <v>97</v>
      </c>
      <c r="D39" s="33" t="s">
        <v>83</v>
      </c>
      <c r="E39" s="33" t="s">
        <v>77</v>
      </c>
      <c r="F39" s="35" t="s">
        <v>98</v>
      </c>
      <c r="G39" s="36">
        <v>115000</v>
      </c>
      <c r="H39" s="36">
        <v>10000</v>
      </c>
      <c r="I39" s="37" t="s">
        <v>42</v>
      </c>
      <c r="J39" s="37" t="s">
        <v>52</v>
      </c>
      <c r="K39" s="44" t="s">
        <v>99</v>
      </c>
      <c r="L39" s="48"/>
    </row>
    <row r="40" s="5" customFormat="1" ht="100" customHeight="1" spans="1:12">
      <c r="A40" s="30">
        <f>IF(COUNTA(E40)=1,COUNTA($E$14:E40),“空”)</f>
        <v>13</v>
      </c>
      <c r="B40" s="33" t="s">
        <v>100</v>
      </c>
      <c r="C40" s="34" t="s">
        <v>101</v>
      </c>
      <c r="D40" s="33" t="s">
        <v>102</v>
      </c>
      <c r="E40" s="33" t="s">
        <v>77</v>
      </c>
      <c r="F40" s="35" t="s">
        <v>103</v>
      </c>
      <c r="G40" s="36">
        <v>109900</v>
      </c>
      <c r="H40" s="36">
        <v>8000</v>
      </c>
      <c r="I40" s="37" t="s">
        <v>42</v>
      </c>
      <c r="J40" s="37" t="s">
        <v>104</v>
      </c>
      <c r="K40" s="44" t="s">
        <v>105</v>
      </c>
      <c r="L40" s="48"/>
    </row>
    <row r="41" s="6" customFormat="1" ht="100" customHeight="1" spans="1:12">
      <c r="A41" s="30">
        <f>IF(COUNTA(E41)=1,COUNTA($E$14:E41),“空”)</f>
        <v>14</v>
      </c>
      <c r="B41" s="33" t="s">
        <v>106</v>
      </c>
      <c r="C41" s="34" t="s">
        <v>107</v>
      </c>
      <c r="D41" s="33" t="s">
        <v>108</v>
      </c>
      <c r="E41" s="33" t="s">
        <v>109</v>
      </c>
      <c r="F41" s="35" t="s">
        <v>110</v>
      </c>
      <c r="G41" s="36">
        <v>63000</v>
      </c>
      <c r="H41" s="36">
        <v>5000</v>
      </c>
      <c r="I41" s="37" t="s">
        <v>111</v>
      </c>
      <c r="J41" s="37" t="s">
        <v>52</v>
      </c>
      <c r="K41" s="44" t="s">
        <v>112</v>
      </c>
      <c r="L41" s="48"/>
    </row>
    <row r="42" s="5" customFormat="1" ht="100" customHeight="1" spans="1:12">
      <c r="A42" s="30">
        <f>IF(COUNTA(E42)=1,COUNTA($E$14:E42),“空”)</f>
        <v>15</v>
      </c>
      <c r="B42" s="33" t="s">
        <v>113</v>
      </c>
      <c r="C42" s="34" t="s">
        <v>114</v>
      </c>
      <c r="D42" s="33" t="s">
        <v>83</v>
      </c>
      <c r="E42" s="33" t="s">
        <v>77</v>
      </c>
      <c r="F42" s="35" t="s">
        <v>115</v>
      </c>
      <c r="G42" s="36">
        <v>50000</v>
      </c>
      <c r="H42" s="36">
        <v>5000</v>
      </c>
      <c r="I42" s="37" t="s">
        <v>111</v>
      </c>
      <c r="J42" s="37" t="s">
        <v>52</v>
      </c>
      <c r="K42" s="44" t="s">
        <v>116</v>
      </c>
      <c r="L42" s="48"/>
    </row>
    <row r="43" s="5" customFormat="1" ht="100" customHeight="1" spans="1:12">
      <c r="A43" s="30">
        <f>IF(COUNTA(E43)=1,COUNTA($E$14:E43),“空”)</f>
        <v>16</v>
      </c>
      <c r="B43" s="33" t="s">
        <v>117</v>
      </c>
      <c r="C43" s="34" t="s">
        <v>118</v>
      </c>
      <c r="D43" s="33" t="s">
        <v>83</v>
      </c>
      <c r="E43" s="33" t="s">
        <v>77</v>
      </c>
      <c r="F43" s="35" t="s">
        <v>119</v>
      </c>
      <c r="G43" s="36">
        <v>35000</v>
      </c>
      <c r="H43" s="36">
        <v>5000</v>
      </c>
      <c r="I43" s="37" t="s">
        <v>51</v>
      </c>
      <c r="J43" s="37" t="s">
        <v>52</v>
      </c>
      <c r="K43" s="44" t="s">
        <v>120</v>
      </c>
      <c r="L43" s="48"/>
    </row>
    <row r="44" s="5" customFormat="1" ht="100" customHeight="1" spans="1:12">
      <c r="A44" s="30">
        <f>IF(COUNTA(E44)=1,COUNTA($E$14:E44),“空”)</f>
        <v>17</v>
      </c>
      <c r="B44" s="37" t="s">
        <v>121</v>
      </c>
      <c r="C44" s="36" t="s">
        <v>101</v>
      </c>
      <c r="D44" s="37" t="s">
        <v>83</v>
      </c>
      <c r="E44" s="37" t="s">
        <v>77</v>
      </c>
      <c r="F44" s="35" t="s">
        <v>122</v>
      </c>
      <c r="G44" s="36">
        <v>29937</v>
      </c>
      <c r="H44" s="36">
        <v>3000</v>
      </c>
      <c r="I44" s="37" t="s">
        <v>42</v>
      </c>
      <c r="J44" s="37" t="s">
        <v>52</v>
      </c>
      <c r="K44" s="44" t="s">
        <v>123</v>
      </c>
      <c r="L44" s="48"/>
    </row>
    <row r="45" s="5" customFormat="1" ht="100" customHeight="1" spans="1:12">
      <c r="A45" s="30">
        <f>IF(COUNTA(E45)=1,COUNTA($E$14:E45),“空”)</f>
        <v>18</v>
      </c>
      <c r="B45" s="37" t="s">
        <v>124</v>
      </c>
      <c r="C45" s="36" t="s">
        <v>125</v>
      </c>
      <c r="D45" s="37" t="s">
        <v>83</v>
      </c>
      <c r="E45" s="37" t="s">
        <v>77</v>
      </c>
      <c r="F45" s="35" t="s">
        <v>126</v>
      </c>
      <c r="G45" s="36">
        <v>26511</v>
      </c>
      <c r="H45" s="36">
        <v>5000</v>
      </c>
      <c r="I45" s="37" t="s">
        <v>127</v>
      </c>
      <c r="J45" s="37" t="s">
        <v>52</v>
      </c>
      <c r="K45" s="44" t="s">
        <v>128</v>
      </c>
      <c r="L45" s="48"/>
    </row>
    <row r="46" s="5" customFormat="1" ht="100" customHeight="1" spans="1:12">
      <c r="A46" s="30">
        <f>IF(COUNTA(E46)=1,COUNTA($E$14:E46),“空”)</f>
        <v>19</v>
      </c>
      <c r="B46" s="37" t="s">
        <v>129</v>
      </c>
      <c r="C46" s="36" t="s">
        <v>130</v>
      </c>
      <c r="D46" s="37" t="s">
        <v>102</v>
      </c>
      <c r="E46" s="37" t="s">
        <v>77</v>
      </c>
      <c r="F46" s="35" t="s">
        <v>131</v>
      </c>
      <c r="G46" s="36">
        <v>22114</v>
      </c>
      <c r="H46" s="36">
        <v>6000</v>
      </c>
      <c r="I46" s="37" t="s">
        <v>127</v>
      </c>
      <c r="J46" s="37" t="s">
        <v>52</v>
      </c>
      <c r="K46" s="44" t="s">
        <v>132</v>
      </c>
      <c r="L46" s="48"/>
    </row>
    <row r="47" s="5" customFormat="1" ht="100" customHeight="1" spans="1:12">
      <c r="A47" s="30">
        <f>IF(COUNTA(E47)=1,COUNTA($E$14:E47),“空”)</f>
        <v>20</v>
      </c>
      <c r="B47" s="33" t="s">
        <v>133</v>
      </c>
      <c r="C47" s="34" t="s">
        <v>134</v>
      </c>
      <c r="D47" s="33" t="s">
        <v>83</v>
      </c>
      <c r="E47" s="33" t="s">
        <v>77</v>
      </c>
      <c r="F47" s="35" t="s">
        <v>135</v>
      </c>
      <c r="G47" s="36">
        <v>20000</v>
      </c>
      <c r="H47" s="36">
        <v>4000</v>
      </c>
      <c r="I47" s="37" t="s">
        <v>51</v>
      </c>
      <c r="J47" s="37" t="s">
        <v>52</v>
      </c>
      <c r="K47" s="44" t="s">
        <v>136</v>
      </c>
      <c r="L47" s="48"/>
    </row>
    <row r="48" s="5" customFormat="1" ht="100" customHeight="1" spans="1:12">
      <c r="A48" s="30">
        <f>IF(COUNTA(E48)=1,COUNTA($E$14:E48),“空”)</f>
        <v>21</v>
      </c>
      <c r="B48" s="33" t="s">
        <v>137</v>
      </c>
      <c r="C48" s="34" t="s">
        <v>138</v>
      </c>
      <c r="D48" s="33" t="s">
        <v>83</v>
      </c>
      <c r="E48" s="33" t="s">
        <v>77</v>
      </c>
      <c r="F48" s="35" t="s">
        <v>139</v>
      </c>
      <c r="G48" s="36">
        <v>20000</v>
      </c>
      <c r="H48" s="36">
        <v>5000</v>
      </c>
      <c r="I48" s="37" t="s">
        <v>111</v>
      </c>
      <c r="J48" s="37" t="s">
        <v>52</v>
      </c>
      <c r="K48" s="44" t="s">
        <v>53</v>
      </c>
      <c r="L48" s="48"/>
    </row>
    <row r="49" s="5" customFormat="1" ht="100" customHeight="1" spans="1:12">
      <c r="A49" s="30">
        <f>IF(COUNTA(E49)=1,COUNTA($E$14:E49),“空”)</f>
        <v>22</v>
      </c>
      <c r="B49" s="37" t="s">
        <v>140</v>
      </c>
      <c r="C49" s="36" t="s">
        <v>141</v>
      </c>
      <c r="D49" s="37" t="s">
        <v>108</v>
      </c>
      <c r="E49" s="37" t="s">
        <v>142</v>
      </c>
      <c r="F49" s="35" t="s">
        <v>143</v>
      </c>
      <c r="G49" s="36">
        <v>20000</v>
      </c>
      <c r="H49" s="36">
        <v>10000</v>
      </c>
      <c r="I49" s="37" t="s">
        <v>127</v>
      </c>
      <c r="J49" s="37" t="s">
        <v>52</v>
      </c>
      <c r="K49" s="44" t="s">
        <v>144</v>
      </c>
      <c r="L49" s="48"/>
    </row>
    <row r="50" s="5" customFormat="1" ht="100" customHeight="1" spans="1:12">
      <c r="A50" s="30">
        <f>IF(COUNTA(E50)=1,COUNTA($E$14:E50),“空”)</f>
        <v>23</v>
      </c>
      <c r="B50" s="37" t="s">
        <v>145</v>
      </c>
      <c r="C50" s="36" t="s">
        <v>146</v>
      </c>
      <c r="D50" s="37" t="s">
        <v>108</v>
      </c>
      <c r="E50" s="37" t="s">
        <v>109</v>
      </c>
      <c r="F50" s="35" t="s">
        <v>147</v>
      </c>
      <c r="G50" s="36">
        <v>20000</v>
      </c>
      <c r="H50" s="36">
        <v>5000</v>
      </c>
      <c r="I50" s="37" t="s">
        <v>42</v>
      </c>
      <c r="J50" s="37" t="s">
        <v>52</v>
      </c>
      <c r="K50" s="44" t="s">
        <v>148</v>
      </c>
      <c r="L50" s="48"/>
    </row>
    <row r="51" s="5" customFormat="1" ht="100" customHeight="1" spans="1:12">
      <c r="A51" s="30">
        <f>IF(COUNTA(E51)=1,COUNTA($E$14:E51),“空”)</f>
        <v>24</v>
      </c>
      <c r="B51" s="33" t="s">
        <v>149</v>
      </c>
      <c r="C51" s="34" t="s">
        <v>150</v>
      </c>
      <c r="D51" s="33" t="s">
        <v>56</v>
      </c>
      <c r="E51" s="33" t="s">
        <v>57</v>
      </c>
      <c r="F51" s="35" t="s">
        <v>151</v>
      </c>
      <c r="G51" s="36">
        <v>15997</v>
      </c>
      <c r="H51" s="36">
        <v>1000</v>
      </c>
      <c r="I51" s="37" t="s">
        <v>42</v>
      </c>
      <c r="J51" s="37" t="s">
        <v>52</v>
      </c>
      <c r="K51" s="44" t="s">
        <v>152</v>
      </c>
      <c r="L51" s="48"/>
    </row>
    <row r="52" s="5" customFormat="1" ht="100" customHeight="1" spans="1:12">
      <c r="A52" s="30">
        <f>IF(COUNTA(E52)=1,COUNTA($E$14:E52),“空”)</f>
        <v>25</v>
      </c>
      <c r="B52" s="33" t="s">
        <v>153</v>
      </c>
      <c r="C52" s="34" t="s">
        <v>154</v>
      </c>
      <c r="D52" s="33" t="s">
        <v>83</v>
      </c>
      <c r="E52" s="33" t="s">
        <v>77</v>
      </c>
      <c r="F52" s="35" t="s">
        <v>155</v>
      </c>
      <c r="G52" s="36">
        <v>12000</v>
      </c>
      <c r="H52" s="36">
        <v>2000</v>
      </c>
      <c r="I52" s="37" t="s">
        <v>42</v>
      </c>
      <c r="J52" s="37" t="s">
        <v>52</v>
      </c>
      <c r="K52" s="44" t="s">
        <v>156</v>
      </c>
      <c r="L52" s="48"/>
    </row>
    <row r="53" s="5" customFormat="1" ht="100" customHeight="1" spans="1:12">
      <c r="A53" s="30">
        <f>IF(COUNTA(E53)=1,COUNTA($E$14:E53),“空”)</f>
        <v>26</v>
      </c>
      <c r="B53" s="33" t="s">
        <v>157</v>
      </c>
      <c r="C53" s="34" t="s">
        <v>158</v>
      </c>
      <c r="D53" s="33" t="s">
        <v>83</v>
      </c>
      <c r="E53" s="33" t="s">
        <v>77</v>
      </c>
      <c r="F53" s="35" t="s">
        <v>159</v>
      </c>
      <c r="G53" s="36">
        <v>10910</v>
      </c>
      <c r="H53" s="36">
        <v>2000</v>
      </c>
      <c r="I53" s="37" t="s">
        <v>42</v>
      </c>
      <c r="J53" s="37" t="s">
        <v>52</v>
      </c>
      <c r="K53" s="44" t="s">
        <v>160</v>
      </c>
      <c r="L53" s="48"/>
    </row>
    <row r="54" s="5" customFormat="1" ht="100" customHeight="1" spans="1:12">
      <c r="A54" s="30">
        <f>IF(COUNTA(E54)=1,COUNTA($E$14:E54),“空”)</f>
        <v>27</v>
      </c>
      <c r="B54" s="33" t="s">
        <v>161</v>
      </c>
      <c r="C54" s="34" t="s">
        <v>162</v>
      </c>
      <c r="D54" s="33" t="s">
        <v>108</v>
      </c>
      <c r="E54" s="33" t="s">
        <v>109</v>
      </c>
      <c r="F54" s="35" t="s">
        <v>163</v>
      </c>
      <c r="G54" s="36">
        <v>10700</v>
      </c>
      <c r="H54" s="36">
        <v>1000</v>
      </c>
      <c r="I54" s="37" t="s">
        <v>42</v>
      </c>
      <c r="J54" s="37" t="s">
        <v>52</v>
      </c>
      <c r="K54" s="44" t="s">
        <v>164</v>
      </c>
      <c r="L54" s="48"/>
    </row>
    <row r="55" s="5" customFormat="1" ht="100" customHeight="1" spans="1:12">
      <c r="A55" s="30">
        <f>IF(COUNTA(E55)=1,COUNTA($E$14:E55),“空”)</f>
        <v>28</v>
      </c>
      <c r="B55" s="33" t="s">
        <v>165</v>
      </c>
      <c r="C55" s="34" t="s">
        <v>166</v>
      </c>
      <c r="D55" s="33" t="s">
        <v>48</v>
      </c>
      <c r="E55" s="33" t="s">
        <v>49</v>
      </c>
      <c r="F55" s="35" t="s">
        <v>167</v>
      </c>
      <c r="G55" s="36">
        <v>10000</v>
      </c>
      <c r="H55" s="36">
        <v>1000</v>
      </c>
      <c r="I55" s="37" t="s">
        <v>111</v>
      </c>
      <c r="J55" s="37" t="s">
        <v>52</v>
      </c>
      <c r="K55" s="44" t="s">
        <v>168</v>
      </c>
      <c r="L55" s="48"/>
    </row>
    <row r="56" s="5" customFormat="1" ht="100" customHeight="1" spans="1:12">
      <c r="A56" s="30">
        <f>IF(COUNTA(E56)=1,COUNTA($E$14:E56),“空”)</f>
        <v>29</v>
      </c>
      <c r="B56" s="33" t="s">
        <v>169</v>
      </c>
      <c r="C56" s="34" t="s">
        <v>170</v>
      </c>
      <c r="D56" s="33" t="s">
        <v>171</v>
      </c>
      <c r="E56" s="33" t="s">
        <v>77</v>
      </c>
      <c r="F56" s="35" t="s">
        <v>172</v>
      </c>
      <c r="G56" s="36">
        <v>10000</v>
      </c>
      <c r="H56" s="36">
        <v>3000</v>
      </c>
      <c r="I56" s="37" t="s">
        <v>111</v>
      </c>
      <c r="J56" s="37" t="s">
        <v>52</v>
      </c>
      <c r="K56" s="44" t="s">
        <v>173</v>
      </c>
      <c r="L56" s="48"/>
    </row>
    <row r="57" s="5" customFormat="1" ht="100" customHeight="1" spans="1:12">
      <c r="A57" s="30">
        <f>IF(COUNTA(E57)=1,COUNTA($E$14:E57),“空”)</f>
        <v>30</v>
      </c>
      <c r="B57" s="33" t="s">
        <v>174</v>
      </c>
      <c r="C57" s="34" t="s">
        <v>175</v>
      </c>
      <c r="D57" s="33" t="s">
        <v>48</v>
      </c>
      <c r="E57" s="33" t="s">
        <v>49</v>
      </c>
      <c r="F57" s="35" t="s">
        <v>176</v>
      </c>
      <c r="G57" s="36">
        <v>6500</v>
      </c>
      <c r="H57" s="36">
        <v>1000</v>
      </c>
      <c r="I57" s="37" t="s">
        <v>111</v>
      </c>
      <c r="J57" s="37" t="s">
        <v>52</v>
      </c>
      <c r="K57" s="44" t="s">
        <v>177</v>
      </c>
      <c r="L57" s="48"/>
    </row>
    <row r="58" s="5" customFormat="1" ht="100" customHeight="1" spans="1:12">
      <c r="A58" s="30">
        <f>IF(COUNTA(E58)=1,COUNTA($E$14:E58),“空”)</f>
        <v>31</v>
      </c>
      <c r="B58" s="33" t="s">
        <v>178</v>
      </c>
      <c r="C58" s="34" t="s">
        <v>179</v>
      </c>
      <c r="D58" s="33" t="s">
        <v>48</v>
      </c>
      <c r="E58" s="33" t="s">
        <v>49</v>
      </c>
      <c r="F58" s="35" t="s">
        <v>180</v>
      </c>
      <c r="G58" s="36">
        <v>5100</v>
      </c>
      <c r="H58" s="36">
        <v>1000</v>
      </c>
      <c r="I58" s="37" t="s">
        <v>111</v>
      </c>
      <c r="J58" s="37" t="s">
        <v>52</v>
      </c>
      <c r="K58" s="44" t="s">
        <v>168</v>
      </c>
      <c r="L58" s="48"/>
    </row>
    <row r="59" s="5" customFormat="1" ht="100" customHeight="1" spans="1:12">
      <c r="A59" s="30">
        <f>IF(COUNTA(E59)=1,COUNTA($E$14:E59),“空”)</f>
        <v>32</v>
      </c>
      <c r="B59" s="33" t="s">
        <v>181</v>
      </c>
      <c r="C59" s="34" t="s">
        <v>182</v>
      </c>
      <c r="D59" s="33" t="s">
        <v>56</v>
      </c>
      <c r="E59" s="33" t="s">
        <v>57</v>
      </c>
      <c r="F59" s="35" t="s">
        <v>183</v>
      </c>
      <c r="G59" s="36">
        <v>5000</v>
      </c>
      <c r="H59" s="36">
        <v>2000</v>
      </c>
      <c r="I59" s="37" t="s">
        <v>111</v>
      </c>
      <c r="J59" s="37" t="s">
        <v>52</v>
      </c>
      <c r="K59" s="44" t="s">
        <v>152</v>
      </c>
      <c r="L59" s="48"/>
    </row>
    <row r="60" s="3" customFormat="1" ht="100" customHeight="1" spans="1:12">
      <c r="A60" s="30"/>
      <c r="B60" s="38" t="s">
        <v>26</v>
      </c>
      <c r="C60" s="28">
        <f>COUNTA(C61:C72)</f>
        <v>12</v>
      </c>
      <c r="D60" s="38"/>
      <c r="E60" s="38"/>
      <c r="F60" s="39"/>
      <c r="G60" s="32">
        <f>SUM(G61:G72)</f>
        <v>291874.2</v>
      </c>
      <c r="H60" s="32">
        <f>SUM(H61:H72)</f>
        <v>49800</v>
      </c>
      <c r="I60" s="47"/>
      <c r="J60" s="38"/>
      <c r="K60" s="38"/>
      <c r="L60" s="48"/>
    </row>
    <row r="61" s="6" customFormat="1" ht="100" customHeight="1" spans="1:12">
      <c r="A61" s="30">
        <f>IF(COUNTA(E61)=1,COUNTA($E$14:E61),“空”)</f>
        <v>33</v>
      </c>
      <c r="B61" s="44" t="s">
        <v>184</v>
      </c>
      <c r="C61" s="43" t="s">
        <v>101</v>
      </c>
      <c r="D61" s="44" t="s">
        <v>102</v>
      </c>
      <c r="E61" s="44" t="s">
        <v>77</v>
      </c>
      <c r="F61" s="42" t="s">
        <v>185</v>
      </c>
      <c r="G61" s="43">
        <v>61292.9</v>
      </c>
      <c r="H61" s="43">
        <v>10000</v>
      </c>
      <c r="I61" s="44" t="s">
        <v>70</v>
      </c>
      <c r="J61" s="44" t="s">
        <v>104</v>
      </c>
      <c r="K61" s="44" t="s">
        <v>64</v>
      </c>
      <c r="L61" s="48"/>
    </row>
    <row r="62" s="6" customFormat="1" ht="100" customHeight="1" spans="1:12">
      <c r="A62" s="30">
        <f>IF(COUNTA(E62)=1,COUNTA($E$14:E62),“空”)</f>
        <v>34</v>
      </c>
      <c r="B62" s="40" t="s">
        <v>186</v>
      </c>
      <c r="C62" s="41" t="s">
        <v>187</v>
      </c>
      <c r="D62" s="40" t="s">
        <v>76</v>
      </c>
      <c r="E62" s="40" t="s">
        <v>77</v>
      </c>
      <c r="F62" s="42" t="s">
        <v>188</v>
      </c>
      <c r="G62" s="43">
        <v>45000</v>
      </c>
      <c r="H62" s="43">
        <v>3300</v>
      </c>
      <c r="I62" s="44" t="s">
        <v>70</v>
      </c>
      <c r="J62" s="44" t="s">
        <v>52</v>
      </c>
      <c r="K62" s="44" t="s">
        <v>64</v>
      </c>
      <c r="L62" s="48"/>
    </row>
    <row r="63" s="6" customFormat="1" ht="100" customHeight="1" spans="1:12">
      <c r="A63" s="30">
        <f>IF(COUNTA(E63)=1,COUNTA($E$14:E63),“空”)</f>
        <v>35</v>
      </c>
      <c r="B63" s="40" t="s">
        <v>189</v>
      </c>
      <c r="C63" s="41" t="s">
        <v>190</v>
      </c>
      <c r="D63" s="40" t="s">
        <v>48</v>
      </c>
      <c r="E63" s="40" t="s">
        <v>49</v>
      </c>
      <c r="F63" s="42" t="s">
        <v>191</v>
      </c>
      <c r="G63" s="43">
        <v>30000</v>
      </c>
      <c r="H63" s="43">
        <v>10000</v>
      </c>
      <c r="I63" s="44" t="s">
        <v>70</v>
      </c>
      <c r="J63" s="44" t="s">
        <v>52</v>
      </c>
      <c r="K63" s="44" t="s">
        <v>64</v>
      </c>
      <c r="L63" s="48"/>
    </row>
    <row r="64" s="6" customFormat="1" ht="100" customHeight="1" spans="1:12">
      <c r="A64" s="30">
        <f>IF(COUNTA(E64)=1,COUNTA($E$14:E64),“空”)</f>
        <v>36</v>
      </c>
      <c r="B64" s="40" t="s">
        <v>192</v>
      </c>
      <c r="C64" s="41" t="s">
        <v>193</v>
      </c>
      <c r="D64" s="40" t="s">
        <v>171</v>
      </c>
      <c r="E64" s="40" t="s">
        <v>142</v>
      </c>
      <c r="F64" s="42" t="s">
        <v>194</v>
      </c>
      <c r="G64" s="43">
        <v>30000</v>
      </c>
      <c r="H64" s="43">
        <v>3000</v>
      </c>
      <c r="I64" s="44" t="s">
        <v>70</v>
      </c>
      <c r="J64" s="44" t="s">
        <v>52</v>
      </c>
      <c r="K64" s="44" t="s">
        <v>64</v>
      </c>
      <c r="L64" s="48"/>
    </row>
    <row r="65" s="6" customFormat="1" ht="100" customHeight="1" spans="1:12">
      <c r="A65" s="30">
        <f>IF(COUNTA(E65)=1,COUNTA($E$14:E65),“空”)</f>
        <v>37</v>
      </c>
      <c r="B65" s="44" t="s">
        <v>195</v>
      </c>
      <c r="C65" s="43" t="s">
        <v>82</v>
      </c>
      <c r="D65" s="44" t="s">
        <v>196</v>
      </c>
      <c r="E65" s="44" t="s">
        <v>77</v>
      </c>
      <c r="F65" s="42" t="s">
        <v>197</v>
      </c>
      <c r="G65" s="43">
        <v>26000</v>
      </c>
      <c r="H65" s="43">
        <v>2000</v>
      </c>
      <c r="I65" s="44" t="s">
        <v>70</v>
      </c>
      <c r="J65" s="44" t="s">
        <v>52</v>
      </c>
      <c r="K65" s="44" t="s">
        <v>64</v>
      </c>
      <c r="L65" s="48"/>
    </row>
    <row r="66" s="6" customFormat="1" ht="100" customHeight="1" spans="1:12">
      <c r="A66" s="30">
        <f>IF(COUNTA(E66)=1,COUNTA($E$14:E66),“空”)</f>
        <v>38</v>
      </c>
      <c r="B66" s="40" t="s">
        <v>198</v>
      </c>
      <c r="C66" s="41" t="s">
        <v>199</v>
      </c>
      <c r="D66" s="40" t="s">
        <v>83</v>
      </c>
      <c r="E66" s="40" t="s">
        <v>77</v>
      </c>
      <c r="F66" s="42" t="s">
        <v>200</v>
      </c>
      <c r="G66" s="43">
        <v>25000</v>
      </c>
      <c r="H66" s="43">
        <v>500</v>
      </c>
      <c r="I66" s="44" t="s">
        <v>201</v>
      </c>
      <c r="J66" s="44" t="s">
        <v>52</v>
      </c>
      <c r="K66" s="44" t="s">
        <v>202</v>
      </c>
      <c r="L66" s="48"/>
    </row>
    <row r="67" s="6" customFormat="1" ht="100" customHeight="1" spans="1:12">
      <c r="A67" s="30">
        <f>IF(COUNTA(E67)=1,COUNTA($E$14:E67),“空”)</f>
        <v>39</v>
      </c>
      <c r="B67" s="44" t="s">
        <v>203</v>
      </c>
      <c r="C67" s="43" t="s">
        <v>204</v>
      </c>
      <c r="D67" s="44" t="s">
        <v>108</v>
      </c>
      <c r="E67" s="44" t="s">
        <v>142</v>
      </c>
      <c r="F67" s="42" t="s">
        <v>205</v>
      </c>
      <c r="G67" s="43">
        <v>11000</v>
      </c>
      <c r="H67" s="43">
        <v>3500</v>
      </c>
      <c r="I67" s="44" t="s">
        <v>206</v>
      </c>
      <c r="J67" s="44" t="s">
        <v>52</v>
      </c>
      <c r="K67" s="44" t="s">
        <v>144</v>
      </c>
      <c r="L67" s="48"/>
    </row>
    <row r="68" s="6" customFormat="1" ht="100" customHeight="1" spans="1:12">
      <c r="A68" s="30">
        <f>IF(COUNTA(E68)=1,COUNTA($E$14:E68),“空”)</f>
        <v>40</v>
      </c>
      <c r="B68" s="44" t="s">
        <v>207</v>
      </c>
      <c r="C68" s="43" t="s">
        <v>101</v>
      </c>
      <c r="D68" s="44" t="s">
        <v>102</v>
      </c>
      <c r="E68" s="44" t="s">
        <v>49</v>
      </c>
      <c r="F68" s="42" t="s">
        <v>208</v>
      </c>
      <c r="G68" s="43">
        <v>28401.3</v>
      </c>
      <c r="H68" s="43">
        <v>5000</v>
      </c>
      <c r="I68" s="44" t="s">
        <v>70</v>
      </c>
      <c r="J68" s="44" t="s">
        <v>104</v>
      </c>
      <c r="K68" s="44" t="s">
        <v>64</v>
      </c>
      <c r="L68" s="48"/>
    </row>
    <row r="69" s="6" customFormat="1" ht="100" customHeight="1" spans="1:12">
      <c r="A69" s="30">
        <f>IF(COUNTA(E69)=1,COUNTA($E$14:E69),“空”)</f>
        <v>41</v>
      </c>
      <c r="B69" s="44" t="s">
        <v>209</v>
      </c>
      <c r="C69" s="43" t="s">
        <v>82</v>
      </c>
      <c r="D69" s="44" t="s">
        <v>102</v>
      </c>
      <c r="E69" s="44" t="s">
        <v>77</v>
      </c>
      <c r="F69" s="42" t="s">
        <v>210</v>
      </c>
      <c r="G69" s="43">
        <v>15000</v>
      </c>
      <c r="H69" s="43">
        <v>8000</v>
      </c>
      <c r="I69" s="44" t="s">
        <v>70</v>
      </c>
      <c r="J69" s="44" t="s">
        <v>52</v>
      </c>
      <c r="K69" s="44" t="s">
        <v>64</v>
      </c>
      <c r="L69" s="48"/>
    </row>
    <row r="70" s="6" customFormat="1" ht="100" customHeight="1" spans="1:12">
      <c r="A70" s="30">
        <f>IF(COUNTA(E70)=1,COUNTA($E$14:E70),“空”)</f>
        <v>42</v>
      </c>
      <c r="B70" s="40" t="s">
        <v>211</v>
      </c>
      <c r="C70" s="41" t="s">
        <v>212</v>
      </c>
      <c r="D70" s="40" t="s">
        <v>83</v>
      </c>
      <c r="E70" s="40" t="s">
        <v>77</v>
      </c>
      <c r="F70" s="42" t="s">
        <v>213</v>
      </c>
      <c r="G70" s="43">
        <v>8680</v>
      </c>
      <c r="H70" s="43">
        <v>2000</v>
      </c>
      <c r="I70" s="44" t="s">
        <v>201</v>
      </c>
      <c r="J70" s="44" t="s">
        <v>52</v>
      </c>
      <c r="K70" s="44" t="s">
        <v>64</v>
      </c>
      <c r="L70" s="48"/>
    </row>
    <row r="71" s="6" customFormat="1" ht="123" customHeight="1" spans="1:12">
      <c r="A71" s="30">
        <f>IF(COUNTA(E71)=1,COUNTA($E$14:E71),“空”)</f>
        <v>43</v>
      </c>
      <c r="B71" s="40" t="s">
        <v>214</v>
      </c>
      <c r="C71" s="41" t="s">
        <v>215</v>
      </c>
      <c r="D71" s="40" t="s">
        <v>108</v>
      </c>
      <c r="E71" s="40" t="s">
        <v>109</v>
      </c>
      <c r="F71" s="42" t="s">
        <v>216</v>
      </c>
      <c r="G71" s="43">
        <v>6000</v>
      </c>
      <c r="H71" s="43">
        <v>1000</v>
      </c>
      <c r="I71" s="44" t="s">
        <v>206</v>
      </c>
      <c r="J71" s="44" t="s">
        <v>52</v>
      </c>
      <c r="K71" s="44" t="s">
        <v>64</v>
      </c>
      <c r="L71" s="48"/>
    </row>
    <row r="72" s="6" customFormat="1" ht="100" customHeight="1" spans="1:12">
      <c r="A72" s="30">
        <f>IF(COUNTA(E72)=1,COUNTA($E$14:E72),“空”)</f>
        <v>44</v>
      </c>
      <c r="B72" s="44" t="s">
        <v>217</v>
      </c>
      <c r="C72" s="43" t="s">
        <v>218</v>
      </c>
      <c r="D72" s="44" t="s">
        <v>196</v>
      </c>
      <c r="E72" s="44" t="s">
        <v>219</v>
      </c>
      <c r="F72" s="42" t="s">
        <v>220</v>
      </c>
      <c r="G72" s="43">
        <v>5500</v>
      </c>
      <c r="H72" s="43">
        <v>1500</v>
      </c>
      <c r="I72" s="44" t="s">
        <v>70</v>
      </c>
      <c r="J72" s="44" t="s">
        <v>52</v>
      </c>
      <c r="K72" s="44" t="s">
        <v>64</v>
      </c>
      <c r="L72" s="48"/>
    </row>
    <row r="73" s="7" customFormat="1" ht="100" customHeight="1" spans="1:12">
      <c r="A73" s="30"/>
      <c r="B73" s="25" t="s">
        <v>221</v>
      </c>
      <c r="C73" s="28">
        <f>SUM(C74,C79,C88)</f>
        <v>16</v>
      </c>
      <c r="D73" s="29"/>
      <c r="E73" s="29"/>
      <c r="F73" s="29"/>
      <c r="G73" s="28">
        <f>SUM(G74,G79,G88)</f>
        <v>1962499</v>
      </c>
      <c r="H73" s="28">
        <f>SUM(H74,H79,H88)</f>
        <v>160000</v>
      </c>
      <c r="I73" s="47"/>
      <c r="J73" s="38"/>
      <c r="K73" s="38"/>
      <c r="L73" s="48"/>
    </row>
    <row r="74" s="7" customFormat="1" ht="100" customHeight="1" spans="1:12">
      <c r="A74" s="30"/>
      <c r="B74" s="25" t="s">
        <v>24</v>
      </c>
      <c r="C74" s="28">
        <f>COUNTA(C75:C78)</f>
        <v>4</v>
      </c>
      <c r="D74" s="38"/>
      <c r="E74" s="38"/>
      <c r="F74" s="39"/>
      <c r="G74" s="32">
        <f>SUM(G75:G78)</f>
        <v>37000</v>
      </c>
      <c r="H74" s="32">
        <f>SUM(H75:H78)</f>
        <v>18000</v>
      </c>
      <c r="I74" s="47"/>
      <c r="J74" s="38"/>
      <c r="K74" s="38"/>
      <c r="L74" s="48"/>
    </row>
    <row r="75" s="6" customFormat="1" ht="100" customHeight="1" spans="1:12">
      <c r="A75" s="30">
        <f>IF(COUNTA(E75)=1,COUNTA($E$14:E75),“空”)</f>
        <v>45</v>
      </c>
      <c r="B75" s="44" t="s">
        <v>222</v>
      </c>
      <c r="C75" s="43" t="s">
        <v>223</v>
      </c>
      <c r="D75" s="44" t="s">
        <v>56</v>
      </c>
      <c r="E75" s="44" t="s">
        <v>57</v>
      </c>
      <c r="F75" s="42" t="s">
        <v>224</v>
      </c>
      <c r="G75" s="43">
        <v>15000</v>
      </c>
      <c r="H75" s="43">
        <v>5000</v>
      </c>
      <c r="I75" s="44" t="s">
        <v>225</v>
      </c>
      <c r="J75" s="44" t="s">
        <v>52</v>
      </c>
      <c r="K75" s="44" t="s">
        <v>80</v>
      </c>
      <c r="L75" s="48"/>
    </row>
    <row r="76" s="6" customFormat="1" ht="100" customHeight="1" spans="1:12">
      <c r="A76" s="30">
        <f>IF(COUNTA(E76)=1,COUNTA($E$14:E76),“空”)</f>
        <v>46</v>
      </c>
      <c r="B76" s="44" t="s">
        <v>226</v>
      </c>
      <c r="C76" s="43" t="s">
        <v>227</v>
      </c>
      <c r="D76" s="44" t="s">
        <v>67</v>
      </c>
      <c r="E76" s="44" t="s">
        <v>68</v>
      </c>
      <c r="F76" s="42" t="s">
        <v>228</v>
      </c>
      <c r="G76" s="43">
        <v>12000</v>
      </c>
      <c r="H76" s="43">
        <v>5000</v>
      </c>
      <c r="I76" s="44" t="s">
        <v>79</v>
      </c>
      <c r="J76" s="44" t="s">
        <v>52</v>
      </c>
      <c r="K76" s="44" t="s">
        <v>80</v>
      </c>
      <c r="L76" s="48"/>
    </row>
    <row r="77" s="6" customFormat="1" ht="100" customHeight="1" spans="1:12">
      <c r="A77" s="30">
        <f>IF(COUNTA(E77)=1,COUNTA($E$14:E77),“空”)</f>
        <v>47</v>
      </c>
      <c r="B77" s="44" t="s">
        <v>229</v>
      </c>
      <c r="C77" s="43" t="s">
        <v>230</v>
      </c>
      <c r="D77" s="44" t="s">
        <v>67</v>
      </c>
      <c r="E77" s="44" t="s">
        <v>68</v>
      </c>
      <c r="F77" s="42" t="s">
        <v>231</v>
      </c>
      <c r="G77" s="43">
        <v>5000</v>
      </c>
      <c r="H77" s="43">
        <v>3000</v>
      </c>
      <c r="I77" s="44" t="s">
        <v>79</v>
      </c>
      <c r="J77" s="44" t="s">
        <v>52</v>
      </c>
      <c r="K77" s="44" t="s">
        <v>80</v>
      </c>
      <c r="L77" s="48"/>
    </row>
    <row r="78" s="6" customFormat="1" ht="100" customHeight="1" spans="1:12">
      <c r="A78" s="30">
        <f>IF(COUNTA(E78)=1,COUNTA($E$14:E78),“空”)</f>
        <v>48</v>
      </c>
      <c r="B78" s="40" t="s">
        <v>232</v>
      </c>
      <c r="C78" s="41" t="s">
        <v>233</v>
      </c>
      <c r="D78" s="40" t="s">
        <v>48</v>
      </c>
      <c r="E78" s="40" t="s">
        <v>49</v>
      </c>
      <c r="F78" s="42" t="s">
        <v>234</v>
      </c>
      <c r="G78" s="43">
        <v>5000</v>
      </c>
      <c r="H78" s="43">
        <v>5000</v>
      </c>
      <c r="I78" s="44" t="s">
        <v>235</v>
      </c>
      <c r="J78" s="44" t="s">
        <v>52</v>
      </c>
      <c r="K78" s="44" t="s">
        <v>80</v>
      </c>
      <c r="L78" s="48"/>
    </row>
    <row r="79" s="3" customFormat="1" ht="100" customHeight="1" spans="1:12">
      <c r="A79" s="30"/>
      <c r="B79" s="21" t="s">
        <v>25</v>
      </c>
      <c r="C79" s="28">
        <f>COUNTA(C80:C87)</f>
        <v>8</v>
      </c>
      <c r="D79" s="21"/>
      <c r="E79" s="21"/>
      <c r="F79" s="31"/>
      <c r="G79" s="32">
        <f>SUM(G80:G87)</f>
        <v>1837999</v>
      </c>
      <c r="H79" s="32">
        <f>SUM(H80:H87)</f>
        <v>129500</v>
      </c>
      <c r="I79" s="21"/>
      <c r="J79" s="21"/>
      <c r="K79" s="21"/>
      <c r="L79" s="48"/>
    </row>
    <row r="80" s="5" customFormat="1" ht="106" customHeight="1" spans="1:12">
      <c r="A80" s="30">
        <f>IF(COUNTA(E80)=1,COUNTA($E$14:E80),“空”)</f>
        <v>49</v>
      </c>
      <c r="B80" s="33" t="s">
        <v>236</v>
      </c>
      <c r="C80" s="34" t="s">
        <v>237</v>
      </c>
      <c r="D80" s="33" t="s">
        <v>108</v>
      </c>
      <c r="E80" s="33" t="s">
        <v>142</v>
      </c>
      <c r="F80" s="35" t="s">
        <v>238</v>
      </c>
      <c r="G80" s="36">
        <v>1500000</v>
      </c>
      <c r="H80" s="36">
        <v>100000</v>
      </c>
      <c r="I80" s="37" t="s">
        <v>111</v>
      </c>
      <c r="J80" s="37" t="s">
        <v>52</v>
      </c>
      <c r="K80" s="44" t="s">
        <v>239</v>
      </c>
      <c r="L80" s="48"/>
    </row>
    <row r="81" s="5" customFormat="1" ht="100" customHeight="1" spans="1:12">
      <c r="A81" s="30">
        <f>IF(COUNTA(E81)=1,COUNTA($E$14:E81),“空”)</f>
        <v>50</v>
      </c>
      <c r="B81" s="33" t="s">
        <v>240</v>
      </c>
      <c r="C81" s="34" t="s">
        <v>237</v>
      </c>
      <c r="D81" s="33" t="s">
        <v>48</v>
      </c>
      <c r="E81" s="33" t="s">
        <v>49</v>
      </c>
      <c r="F81" s="35" t="s">
        <v>241</v>
      </c>
      <c r="G81" s="36">
        <v>130000</v>
      </c>
      <c r="H81" s="36">
        <v>10000</v>
      </c>
      <c r="I81" s="37" t="s">
        <v>111</v>
      </c>
      <c r="J81" s="37" t="s">
        <v>52</v>
      </c>
      <c r="K81" s="44" t="s">
        <v>168</v>
      </c>
      <c r="L81" s="48"/>
    </row>
    <row r="82" s="5" customFormat="1" ht="145" customHeight="1" spans="1:12">
      <c r="A82" s="30">
        <f>IF(COUNTA(E82)=1,COUNTA($E$14:E82),“空”)</f>
        <v>51</v>
      </c>
      <c r="B82" s="33" t="s">
        <v>242</v>
      </c>
      <c r="C82" s="34" t="s">
        <v>243</v>
      </c>
      <c r="D82" s="33" t="s">
        <v>108</v>
      </c>
      <c r="E82" s="33" t="s">
        <v>142</v>
      </c>
      <c r="F82" s="35" t="s">
        <v>244</v>
      </c>
      <c r="G82" s="36">
        <v>75000</v>
      </c>
      <c r="H82" s="36">
        <v>5000</v>
      </c>
      <c r="I82" s="37" t="s">
        <v>111</v>
      </c>
      <c r="J82" s="37" t="s">
        <v>52</v>
      </c>
      <c r="K82" s="44" t="s">
        <v>164</v>
      </c>
      <c r="L82" s="48"/>
    </row>
    <row r="83" s="5" customFormat="1" ht="100" customHeight="1" spans="1:12">
      <c r="A83" s="30">
        <f>IF(COUNTA(E83)=1,COUNTA($E$14:E83),“空”)</f>
        <v>52</v>
      </c>
      <c r="B83" s="33" t="s">
        <v>245</v>
      </c>
      <c r="C83" s="34" t="s">
        <v>246</v>
      </c>
      <c r="D83" s="33" t="s">
        <v>83</v>
      </c>
      <c r="E83" s="33" t="s">
        <v>77</v>
      </c>
      <c r="F83" s="35" t="s">
        <v>247</v>
      </c>
      <c r="G83" s="36">
        <v>50000</v>
      </c>
      <c r="H83" s="36">
        <v>500</v>
      </c>
      <c r="I83" s="37" t="s">
        <v>51</v>
      </c>
      <c r="J83" s="37" t="s">
        <v>52</v>
      </c>
      <c r="K83" s="44" t="s">
        <v>248</v>
      </c>
      <c r="L83" s="48"/>
    </row>
    <row r="84" s="5" customFormat="1" ht="100" customHeight="1" spans="1:12">
      <c r="A84" s="30">
        <f>IF(COUNTA(E84)=1,COUNTA($E$14:E84),“空”)</f>
        <v>53</v>
      </c>
      <c r="B84" s="33" t="s">
        <v>249</v>
      </c>
      <c r="C84" s="34" t="s">
        <v>250</v>
      </c>
      <c r="D84" s="33" t="s">
        <v>108</v>
      </c>
      <c r="E84" s="33" t="s">
        <v>109</v>
      </c>
      <c r="F84" s="35" t="s">
        <v>251</v>
      </c>
      <c r="G84" s="36">
        <v>40541</v>
      </c>
      <c r="H84" s="36">
        <v>2000</v>
      </c>
      <c r="I84" s="37" t="s">
        <v>42</v>
      </c>
      <c r="J84" s="37" t="s">
        <v>52</v>
      </c>
      <c r="K84" s="44" t="s">
        <v>164</v>
      </c>
      <c r="L84" s="48"/>
    </row>
    <row r="85" s="5" customFormat="1" ht="100" customHeight="1" spans="1:12">
      <c r="A85" s="30">
        <f>IF(COUNTA(E85)=1,COUNTA($E$14:E85),“空”)</f>
        <v>54</v>
      </c>
      <c r="B85" s="33" t="s">
        <v>252</v>
      </c>
      <c r="C85" s="34" t="s">
        <v>253</v>
      </c>
      <c r="D85" s="33" t="s">
        <v>171</v>
      </c>
      <c r="E85" s="33" t="s">
        <v>77</v>
      </c>
      <c r="F85" s="35" t="s">
        <v>254</v>
      </c>
      <c r="G85" s="36">
        <v>20000</v>
      </c>
      <c r="H85" s="36">
        <v>2000</v>
      </c>
      <c r="I85" s="37" t="s">
        <v>42</v>
      </c>
      <c r="J85" s="37" t="s">
        <v>52</v>
      </c>
      <c r="K85" s="44" t="s">
        <v>173</v>
      </c>
      <c r="L85" s="48"/>
    </row>
    <row r="86" s="5" customFormat="1" ht="100" customHeight="1" spans="1:12">
      <c r="A86" s="30">
        <f>IF(COUNTA(E86)=1,COUNTA($E$14:E86),“空”)</f>
        <v>55</v>
      </c>
      <c r="B86" s="37" t="s">
        <v>255</v>
      </c>
      <c r="C86" s="36" t="s">
        <v>256</v>
      </c>
      <c r="D86" s="37" t="s">
        <v>108</v>
      </c>
      <c r="E86" s="37" t="s">
        <v>142</v>
      </c>
      <c r="F86" s="35" t="s">
        <v>257</v>
      </c>
      <c r="G86" s="36">
        <v>17458</v>
      </c>
      <c r="H86" s="36">
        <v>8000</v>
      </c>
      <c r="I86" s="37" t="s">
        <v>42</v>
      </c>
      <c r="J86" s="37" t="s">
        <v>52</v>
      </c>
      <c r="K86" s="44" t="s">
        <v>148</v>
      </c>
      <c r="L86" s="48"/>
    </row>
    <row r="87" s="5" customFormat="1" ht="100" customHeight="1" spans="1:12">
      <c r="A87" s="30">
        <f>IF(COUNTA(E87)=1,COUNTA($E$14:E87),“空”)</f>
        <v>56</v>
      </c>
      <c r="B87" s="37" t="s">
        <v>258</v>
      </c>
      <c r="C87" s="36" t="s">
        <v>259</v>
      </c>
      <c r="D87" s="37" t="s">
        <v>108</v>
      </c>
      <c r="E87" s="37" t="s">
        <v>142</v>
      </c>
      <c r="F87" s="35" t="s">
        <v>260</v>
      </c>
      <c r="G87" s="36">
        <v>5000</v>
      </c>
      <c r="H87" s="36">
        <v>2000</v>
      </c>
      <c r="I87" s="37" t="s">
        <v>42</v>
      </c>
      <c r="J87" s="37" t="s">
        <v>52</v>
      </c>
      <c r="K87" s="44" t="s">
        <v>144</v>
      </c>
      <c r="L87" s="48"/>
    </row>
    <row r="88" s="3" customFormat="1" ht="100" customHeight="1" spans="1:12">
      <c r="A88" s="30"/>
      <c r="B88" s="38" t="s">
        <v>26</v>
      </c>
      <c r="C88" s="28">
        <f>COUNTA(C89:C92)</f>
        <v>4</v>
      </c>
      <c r="D88" s="38"/>
      <c r="E88" s="38"/>
      <c r="F88" s="39"/>
      <c r="G88" s="32">
        <f>SUM(G89:G92)</f>
        <v>87500</v>
      </c>
      <c r="H88" s="32">
        <f>SUM(H89:H92)</f>
        <v>12500</v>
      </c>
      <c r="I88" s="27"/>
      <c r="J88" s="25"/>
      <c r="K88" s="25"/>
      <c r="L88" s="48"/>
    </row>
    <row r="89" s="6" customFormat="1" ht="100" customHeight="1" spans="1:12">
      <c r="A89" s="30">
        <f>IF(COUNTA(E89)=1,COUNTA($E$14:E89),“空”)</f>
        <v>57</v>
      </c>
      <c r="B89" s="40" t="s">
        <v>261</v>
      </c>
      <c r="C89" s="41" t="s">
        <v>250</v>
      </c>
      <c r="D89" s="40" t="s">
        <v>102</v>
      </c>
      <c r="E89" s="40" t="s">
        <v>142</v>
      </c>
      <c r="F89" s="42" t="s">
        <v>262</v>
      </c>
      <c r="G89" s="43">
        <v>47200</v>
      </c>
      <c r="H89" s="43">
        <v>11000</v>
      </c>
      <c r="I89" s="44" t="s">
        <v>206</v>
      </c>
      <c r="J89" s="44" t="s">
        <v>52</v>
      </c>
      <c r="K89" s="44" t="s">
        <v>64</v>
      </c>
      <c r="L89" s="48"/>
    </row>
    <row r="90" s="6" customFormat="1" ht="100" customHeight="1" spans="1:12">
      <c r="A90" s="30">
        <f>IF(COUNTA(E90)=1,COUNTA($E$14:E90),“空”)</f>
        <v>58</v>
      </c>
      <c r="B90" s="40" t="s">
        <v>263</v>
      </c>
      <c r="C90" s="41" t="s">
        <v>264</v>
      </c>
      <c r="D90" s="40" t="s">
        <v>83</v>
      </c>
      <c r="E90" s="40" t="s">
        <v>77</v>
      </c>
      <c r="F90" s="42" t="s">
        <v>265</v>
      </c>
      <c r="G90" s="43">
        <v>21000</v>
      </c>
      <c r="H90" s="43">
        <v>500</v>
      </c>
      <c r="I90" s="44" t="s">
        <v>70</v>
      </c>
      <c r="J90" s="44" t="s">
        <v>52</v>
      </c>
      <c r="K90" s="44" t="s">
        <v>64</v>
      </c>
      <c r="L90" s="48"/>
    </row>
    <row r="91" s="6" customFormat="1" ht="100" customHeight="1" spans="1:12">
      <c r="A91" s="30">
        <f>IF(COUNTA(E91)=1,COUNTA($E$14:E91),“空”)</f>
        <v>59</v>
      </c>
      <c r="B91" s="40" t="s">
        <v>266</v>
      </c>
      <c r="C91" s="41" t="s">
        <v>267</v>
      </c>
      <c r="D91" s="40" t="s">
        <v>48</v>
      </c>
      <c r="E91" s="40" t="s">
        <v>49</v>
      </c>
      <c r="F91" s="42" t="s">
        <v>268</v>
      </c>
      <c r="G91" s="43">
        <v>13300</v>
      </c>
      <c r="H91" s="43">
        <v>500</v>
      </c>
      <c r="I91" s="44" t="s">
        <v>70</v>
      </c>
      <c r="J91" s="44" t="s">
        <v>52</v>
      </c>
      <c r="K91" s="44" t="s">
        <v>64</v>
      </c>
      <c r="L91" s="48"/>
    </row>
    <row r="92" s="6" customFormat="1" ht="100" customHeight="1" spans="1:12">
      <c r="A92" s="30">
        <f>IF(COUNTA(E92)=1,COUNTA($E$14:E92),“空”)</f>
        <v>60</v>
      </c>
      <c r="B92" s="40" t="s">
        <v>269</v>
      </c>
      <c r="C92" s="41" t="s">
        <v>270</v>
      </c>
      <c r="D92" s="40" t="s">
        <v>83</v>
      </c>
      <c r="E92" s="40" t="s">
        <v>77</v>
      </c>
      <c r="F92" s="42" t="s">
        <v>271</v>
      </c>
      <c r="G92" s="43">
        <v>6000</v>
      </c>
      <c r="H92" s="43">
        <v>500</v>
      </c>
      <c r="I92" s="44" t="s">
        <v>201</v>
      </c>
      <c r="J92" s="44" t="s">
        <v>52</v>
      </c>
      <c r="K92" s="44" t="s">
        <v>71</v>
      </c>
      <c r="L92" s="48"/>
    </row>
    <row r="93" s="7" customFormat="1" ht="100" customHeight="1" spans="1:12">
      <c r="A93" s="27"/>
      <c r="B93" s="25" t="s">
        <v>272</v>
      </c>
      <c r="C93" s="22">
        <f>C94+C96+C101</f>
        <v>7</v>
      </c>
      <c r="D93" s="26"/>
      <c r="E93" s="26"/>
      <c r="F93" s="51"/>
      <c r="G93" s="22">
        <f>G94+G96+G101</f>
        <v>419907.59</v>
      </c>
      <c r="H93" s="22">
        <f>H94+H96+H101</f>
        <v>74364</v>
      </c>
      <c r="I93" s="26"/>
      <c r="J93" s="26"/>
      <c r="K93" s="26"/>
      <c r="L93" s="54"/>
    </row>
    <row r="94" s="6" customFormat="1" ht="100" customHeight="1" spans="1:12">
      <c r="A94" s="52"/>
      <c r="B94" s="25" t="s">
        <v>16</v>
      </c>
      <c r="C94" s="28">
        <f>COUNTA(C95)</f>
        <v>1</v>
      </c>
      <c r="D94" s="38"/>
      <c r="E94" s="38"/>
      <c r="F94" s="39"/>
      <c r="G94" s="32">
        <f>SUM(G95)</f>
        <v>225294.59</v>
      </c>
      <c r="H94" s="32">
        <f>SUM(H95)</f>
        <v>40000</v>
      </c>
      <c r="I94" s="44"/>
      <c r="J94" s="44"/>
      <c r="K94" s="44"/>
      <c r="L94" s="48"/>
    </row>
    <row r="95" s="6" customFormat="1" ht="100" customHeight="1" spans="1:12">
      <c r="A95" s="30">
        <f>IF(COUNTA(E95)=1,COUNTA($E$14:E95),“空”)</f>
        <v>61</v>
      </c>
      <c r="B95" s="44" t="s">
        <v>273</v>
      </c>
      <c r="C95" s="43" t="s">
        <v>274</v>
      </c>
      <c r="D95" s="44" t="s">
        <v>67</v>
      </c>
      <c r="E95" s="44" t="s">
        <v>68</v>
      </c>
      <c r="F95" s="42" t="s">
        <v>275</v>
      </c>
      <c r="G95" s="43">
        <v>225294.59</v>
      </c>
      <c r="H95" s="43">
        <v>40000</v>
      </c>
      <c r="I95" s="44" t="s">
        <v>79</v>
      </c>
      <c r="J95" s="44" t="s">
        <v>52</v>
      </c>
      <c r="K95" s="44" t="s">
        <v>80</v>
      </c>
      <c r="L95" s="48"/>
    </row>
    <row r="96" s="7" customFormat="1" ht="100" customHeight="1" spans="1:12">
      <c r="A96" s="27"/>
      <c r="B96" s="26" t="s">
        <v>25</v>
      </c>
      <c r="C96" s="28">
        <f>COUNTA(C97:C100)</f>
        <v>4</v>
      </c>
      <c r="D96" s="38"/>
      <c r="E96" s="38"/>
      <c r="F96" s="39"/>
      <c r="G96" s="32">
        <f>SUM(G97:G100)</f>
        <v>112613</v>
      </c>
      <c r="H96" s="32">
        <f>SUM(H97:H100)</f>
        <v>18364</v>
      </c>
      <c r="I96" s="26"/>
      <c r="J96" s="26"/>
      <c r="K96" s="26"/>
      <c r="L96" s="54"/>
    </row>
    <row r="97" s="6" customFormat="1" ht="100" customHeight="1" spans="1:12">
      <c r="A97" s="30">
        <f>IF(COUNTA(E97)=1,COUNTA($E$14:E97),“空”)</f>
        <v>62</v>
      </c>
      <c r="B97" s="40" t="s">
        <v>276</v>
      </c>
      <c r="C97" s="41" t="s">
        <v>274</v>
      </c>
      <c r="D97" s="40" t="s">
        <v>67</v>
      </c>
      <c r="E97" s="40" t="s">
        <v>68</v>
      </c>
      <c r="F97" s="42" t="s">
        <v>277</v>
      </c>
      <c r="G97" s="43">
        <v>33975</v>
      </c>
      <c r="H97" s="43">
        <v>5000</v>
      </c>
      <c r="I97" s="44" t="s">
        <v>278</v>
      </c>
      <c r="J97" s="44" t="s">
        <v>52</v>
      </c>
      <c r="K97" s="44" t="s">
        <v>279</v>
      </c>
      <c r="L97" s="48"/>
    </row>
    <row r="98" s="6" customFormat="1" ht="100" customHeight="1" spans="1:12">
      <c r="A98" s="30">
        <f>IF(COUNTA(E98)=1,COUNTA($E$14:E98),“空”)</f>
        <v>63</v>
      </c>
      <c r="B98" s="40" t="s">
        <v>280</v>
      </c>
      <c r="C98" s="41" t="s">
        <v>274</v>
      </c>
      <c r="D98" s="40" t="s">
        <v>196</v>
      </c>
      <c r="E98" s="40" t="s">
        <v>68</v>
      </c>
      <c r="F98" s="42" t="s">
        <v>281</v>
      </c>
      <c r="G98" s="43">
        <v>33638</v>
      </c>
      <c r="H98" s="43">
        <v>3364</v>
      </c>
      <c r="I98" s="44" t="s">
        <v>42</v>
      </c>
      <c r="J98" s="44" t="s">
        <v>52</v>
      </c>
      <c r="K98" s="44" t="s">
        <v>282</v>
      </c>
      <c r="L98" s="48"/>
    </row>
    <row r="99" s="6" customFormat="1" ht="100" customHeight="1" spans="1:12">
      <c r="A99" s="30">
        <f>IF(COUNTA(E99)=1,COUNTA($E$14:E99),“空”)</f>
        <v>64</v>
      </c>
      <c r="B99" s="40" t="s">
        <v>283</v>
      </c>
      <c r="C99" s="41" t="s">
        <v>284</v>
      </c>
      <c r="D99" s="40" t="s">
        <v>67</v>
      </c>
      <c r="E99" s="40" t="s">
        <v>68</v>
      </c>
      <c r="F99" s="42" t="s">
        <v>285</v>
      </c>
      <c r="G99" s="43">
        <v>25000</v>
      </c>
      <c r="H99" s="43">
        <v>5000</v>
      </c>
      <c r="I99" s="44" t="s">
        <v>42</v>
      </c>
      <c r="J99" s="44" t="s">
        <v>52</v>
      </c>
      <c r="K99" s="44" t="s">
        <v>120</v>
      </c>
      <c r="L99" s="48"/>
    </row>
    <row r="100" s="6" customFormat="1" ht="108" customHeight="1" spans="1:12">
      <c r="A100" s="30">
        <f>IF(COUNTA(E100)=1,COUNTA($E$14:E100),“空”)</f>
        <v>65</v>
      </c>
      <c r="B100" s="40" t="s">
        <v>286</v>
      </c>
      <c r="C100" s="41" t="s">
        <v>287</v>
      </c>
      <c r="D100" s="40" t="s">
        <v>288</v>
      </c>
      <c r="E100" s="40" t="s">
        <v>289</v>
      </c>
      <c r="F100" s="42" t="s">
        <v>290</v>
      </c>
      <c r="G100" s="43">
        <v>20000</v>
      </c>
      <c r="H100" s="43">
        <v>5000</v>
      </c>
      <c r="I100" s="44" t="s">
        <v>42</v>
      </c>
      <c r="J100" s="44" t="s">
        <v>52</v>
      </c>
      <c r="K100" s="44" t="s">
        <v>59</v>
      </c>
      <c r="L100" s="48"/>
    </row>
    <row r="101" s="7" customFormat="1" ht="100" customHeight="1" spans="1:12">
      <c r="A101" s="27"/>
      <c r="B101" s="26" t="s">
        <v>26</v>
      </c>
      <c r="C101" s="28">
        <f>COUNTA(C102:C103)</f>
        <v>2</v>
      </c>
      <c r="D101" s="38"/>
      <c r="E101" s="38"/>
      <c r="F101" s="39"/>
      <c r="G101" s="32">
        <f>SUM(G102:G103)</f>
        <v>82000</v>
      </c>
      <c r="H101" s="32">
        <f>SUM(H102:H103)</f>
        <v>16000</v>
      </c>
      <c r="I101" s="26"/>
      <c r="J101" s="26"/>
      <c r="K101" s="26"/>
      <c r="L101" s="54"/>
    </row>
    <row r="102" s="6" customFormat="1" ht="100" customHeight="1" spans="1:12">
      <c r="A102" s="30">
        <f>IF(COUNTA(E102)=1,COUNTA($E$14:E102),“空”)</f>
        <v>66</v>
      </c>
      <c r="B102" s="40" t="s">
        <v>291</v>
      </c>
      <c r="C102" s="41" t="s">
        <v>292</v>
      </c>
      <c r="D102" s="40" t="s">
        <v>67</v>
      </c>
      <c r="E102" s="40" t="s">
        <v>68</v>
      </c>
      <c r="F102" s="42" t="s">
        <v>293</v>
      </c>
      <c r="G102" s="43">
        <v>50000</v>
      </c>
      <c r="H102" s="43">
        <v>10000</v>
      </c>
      <c r="I102" s="44" t="s">
        <v>201</v>
      </c>
      <c r="J102" s="44" t="s">
        <v>52</v>
      </c>
      <c r="K102" s="44" t="s">
        <v>64</v>
      </c>
      <c r="L102" s="48"/>
    </row>
    <row r="103" s="6" customFormat="1" ht="127" customHeight="1" spans="1:12">
      <c r="A103" s="30">
        <f>IF(COUNTA(E103)=1,COUNTA($E$14:E103),“空”)</f>
        <v>67</v>
      </c>
      <c r="B103" s="40" t="s">
        <v>294</v>
      </c>
      <c r="C103" s="41" t="s">
        <v>295</v>
      </c>
      <c r="D103" s="40" t="s">
        <v>67</v>
      </c>
      <c r="E103" s="40" t="s">
        <v>68</v>
      </c>
      <c r="F103" s="42" t="s">
        <v>296</v>
      </c>
      <c r="G103" s="43">
        <v>32000</v>
      </c>
      <c r="H103" s="43">
        <v>6000</v>
      </c>
      <c r="I103" s="44" t="s">
        <v>70</v>
      </c>
      <c r="J103" s="44" t="s">
        <v>52</v>
      </c>
      <c r="K103" s="44" t="s">
        <v>64</v>
      </c>
      <c r="L103" s="48"/>
    </row>
    <row r="104" s="3" customFormat="1" ht="100" customHeight="1" spans="1:12">
      <c r="A104" s="30"/>
      <c r="B104" s="25" t="s">
        <v>297</v>
      </c>
      <c r="C104" s="28">
        <f>SUM(C105,C108,C110)</f>
        <v>4</v>
      </c>
      <c r="D104" s="28"/>
      <c r="E104" s="28"/>
      <c r="F104" s="28"/>
      <c r="G104" s="28">
        <f>SUM(G105,G108,G110)</f>
        <v>420248</v>
      </c>
      <c r="H104" s="28">
        <f>SUM(H105,H108,H110)</f>
        <v>32000</v>
      </c>
      <c r="I104" s="26"/>
      <c r="J104" s="21"/>
      <c r="K104" s="55"/>
      <c r="L104" s="48"/>
    </row>
    <row r="105" s="3" customFormat="1" ht="100" customHeight="1" spans="1:12">
      <c r="A105" s="30"/>
      <c r="B105" s="25" t="s">
        <v>24</v>
      </c>
      <c r="C105" s="28">
        <f>COUNTA(C106:C107)</f>
        <v>2</v>
      </c>
      <c r="D105" s="21"/>
      <c r="E105" s="21"/>
      <c r="F105" s="31"/>
      <c r="G105" s="32">
        <f>SUM(G106:G107)</f>
        <v>321618</v>
      </c>
      <c r="H105" s="32">
        <f>SUM(H106:H107)</f>
        <v>10000</v>
      </c>
      <c r="I105" s="26"/>
      <c r="J105" s="21"/>
      <c r="K105" s="55"/>
      <c r="L105" s="48"/>
    </row>
    <row r="106" s="6" customFormat="1" ht="100" customHeight="1" spans="1:12">
      <c r="A106" s="30">
        <f>IF(COUNTA(E106)=1,COUNTA($E$14:E106),“空”)</f>
        <v>68</v>
      </c>
      <c r="B106" s="44" t="s">
        <v>298</v>
      </c>
      <c r="C106" s="43" t="s">
        <v>299</v>
      </c>
      <c r="D106" s="44" t="s">
        <v>300</v>
      </c>
      <c r="E106" s="44" t="s">
        <v>301</v>
      </c>
      <c r="F106" s="42" t="s">
        <v>302</v>
      </c>
      <c r="G106" s="43">
        <v>271569</v>
      </c>
      <c r="H106" s="43">
        <v>5000</v>
      </c>
      <c r="I106" s="44" t="s">
        <v>303</v>
      </c>
      <c r="J106" s="44" t="s">
        <v>52</v>
      </c>
      <c r="K106" s="44" t="s">
        <v>80</v>
      </c>
      <c r="L106" s="48"/>
    </row>
    <row r="107" s="6" customFormat="1" ht="100" customHeight="1" spans="1:12">
      <c r="A107" s="30">
        <f>IF(COUNTA(E107)=1,COUNTA($E$14:E107),“空”)</f>
        <v>69</v>
      </c>
      <c r="B107" s="44" t="s">
        <v>304</v>
      </c>
      <c r="C107" s="43" t="s">
        <v>305</v>
      </c>
      <c r="D107" s="44" t="s">
        <v>171</v>
      </c>
      <c r="E107" s="44" t="s">
        <v>301</v>
      </c>
      <c r="F107" s="42" t="s">
        <v>306</v>
      </c>
      <c r="G107" s="43">
        <v>50049</v>
      </c>
      <c r="H107" s="43">
        <v>5000</v>
      </c>
      <c r="I107" s="44" t="s">
        <v>225</v>
      </c>
      <c r="J107" s="44" t="s">
        <v>52</v>
      </c>
      <c r="K107" s="44" t="s">
        <v>116</v>
      </c>
      <c r="L107" s="48"/>
    </row>
    <row r="108" s="3" customFormat="1" ht="100" customHeight="1" spans="1:12">
      <c r="A108" s="30"/>
      <c r="B108" s="21" t="s">
        <v>25</v>
      </c>
      <c r="C108" s="28">
        <f>COUNTA(C109)</f>
        <v>1</v>
      </c>
      <c r="D108" s="21"/>
      <c r="E108" s="21"/>
      <c r="F108" s="53"/>
      <c r="G108" s="32">
        <f>SUM(G109)</f>
        <v>50000</v>
      </c>
      <c r="H108" s="32">
        <f>SUM(H109)</f>
        <v>12000</v>
      </c>
      <c r="I108" s="21"/>
      <c r="J108" s="21"/>
      <c r="K108" s="55"/>
      <c r="L108" s="48"/>
    </row>
    <row r="109" s="5" customFormat="1" ht="100" customHeight="1" spans="1:12">
      <c r="A109" s="30">
        <f>IF(COUNTA(E109)=1,COUNTA($E$14:E109),“空”)</f>
        <v>70</v>
      </c>
      <c r="B109" s="33" t="s">
        <v>307</v>
      </c>
      <c r="C109" s="34" t="s">
        <v>308</v>
      </c>
      <c r="D109" s="33" t="s">
        <v>56</v>
      </c>
      <c r="E109" s="33" t="s">
        <v>57</v>
      </c>
      <c r="F109" s="35" t="s">
        <v>309</v>
      </c>
      <c r="G109" s="36">
        <v>50000</v>
      </c>
      <c r="H109" s="36">
        <v>12000</v>
      </c>
      <c r="I109" s="37" t="s">
        <v>51</v>
      </c>
      <c r="J109" s="37" t="s">
        <v>52</v>
      </c>
      <c r="K109" s="44" t="s">
        <v>152</v>
      </c>
      <c r="L109" s="48"/>
    </row>
    <row r="110" s="7" customFormat="1" ht="100" customHeight="1" spans="1:12">
      <c r="A110" s="27"/>
      <c r="B110" s="25" t="s">
        <v>26</v>
      </c>
      <c r="C110" s="28">
        <f>COUNTA(C111)</f>
        <v>1</v>
      </c>
      <c r="D110" s="21"/>
      <c r="E110" s="21"/>
      <c r="F110" s="53"/>
      <c r="G110" s="32">
        <f>SUM(G111)</f>
        <v>48630</v>
      </c>
      <c r="H110" s="32">
        <f>SUM(H111)</f>
        <v>10000</v>
      </c>
      <c r="I110" s="26"/>
      <c r="J110" s="26"/>
      <c r="K110" s="26"/>
      <c r="L110" s="54"/>
    </row>
    <row r="111" s="6" customFormat="1" ht="123" customHeight="1" spans="1:12">
      <c r="A111" s="30">
        <f>IF(COUNTA(E111)=1,COUNTA($E$14:E111),“空”)</f>
        <v>71</v>
      </c>
      <c r="B111" s="40" t="s">
        <v>310</v>
      </c>
      <c r="C111" s="41" t="s">
        <v>311</v>
      </c>
      <c r="D111" s="40" t="s">
        <v>83</v>
      </c>
      <c r="E111" s="40" t="s">
        <v>77</v>
      </c>
      <c r="F111" s="42" t="s">
        <v>312</v>
      </c>
      <c r="G111" s="43">
        <v>48630</v>
      </c>
      <c r="H111" s="43">
        <v>10000</v>
      </c>
      <c r="I111" s="44" t="s">
        <v>70</v>
      </c>
      <c r="J111" s="44" t="s">
        <v>52</v>
      </c>
      <c r="K111" s="44" t="s">
        <v>64</v>
      </c>
      <c r="L111" s="48"/>
    </row>
    <row r="112" s="3" customFormat="1" ht="100" customHeight="1" spans="1:12">
      <c r="A112" s="30"/>
      <c r="B112" s="25" t="s">
        <v>313</v>
      </c>
      <c r="C112" s="28">
        <f>SUM(C113,C119,C138)</f>
        <v>33</v>
      </c>
      <c r="D112" s="29"/>
      <c r="E112" s="29"/>
      <c r="F112" s="29"/>
      <c r="G112" s="28">
        <f>SUM(G113,G119,G138)</f>
        <v>748787</v>
      </c>
      <c r="H112" s="28">
        <f>SUM(H113,H119,H138)</f>
        <v>125500</v>
      </c>
      <c r="I112" s="47"/>
      <c r="J112" s="38"/>
      <c r="K112" s="38"/>
      <c r="L112" s="48"/>
    </row>
    <row r="113" s="3" customFormat="1" ht="100" customHeight="1" spans="1:12">
      <c r="A113" s="30"/>
      <c r="B113" s="25" t="s">
        <v>24</v>
      </c>
      <c r="C113" s="28">
        <f>COUNTA(C114:C118)</f>
        <v>5</v>
      </c>
      <c r="D113" s="38"/>
      <c r="E113" s="38"/>
      <c r="F113" s="39"/>
      <c r="G113" s="32">
        <f>SUM(G114:G118)</f>
        <v>58500</v>
      </c>
      <c r="H113" s="32">
        <f>SUM(H114:H118)</f>
        <v>23000</v>
      </c>
      <c r="I113" s="47"/>
      <c r="J113" s="38"/>
      <c r="K113" s="38"/>
      <c r="L113" s="48"/>
    </row>
    <row r="114" s="6" customFormat="1" ht="100" customHeight="1" spans="1:12">
      <c r="A114" s="30">
        <f>IF(COUNTA(E114)=1,COUNTA($E$14:E114),“空”)</f>
        <v>72</v>
      </c>
      <c r="B114" s="40" t="s">
        <v>314</v>
      </c>
      <c r="C114" s="41" t="s">
        <v>315</v>
      </c>
      <c r="D114" s="40" t="s">
        <v>67</v>
      </c>
      <c r="E114" s="40" t="s">
        <v>68</v>
      </c>
      <c r="F114" s="42" t="s">
        <v>316</v>
      </c>
      <c r="G114" s="43">
        <v>18500</v>
      </c>
      <c r="H114" s="43">
        <v>5000</v>
      </c>
      <c r="I114" s="44" t="s">
        <v>79</v>
      </c>
      <c r="J114" s="44" t="s">
        <v>52</v>
      </c>
      <c r="K114" s="44" t="s">
        <v>80</v>
      </c>
      <c r="L114" s="48"/>
    </row>
    <row r="115" s="6" customFormat="1" ht="100" customHeight="1" spans="1:12">
      <c r="A115" s="30">
        <f>IF(COUNTA(E115)=1,COUNTA($E$14:E115),“空”)</f>
        <v>73</v>
      </c>
      <c r="B115" s="44" t="s">
        <v>317</v>
      </c>
      <c r="C115" s="43" t="s">
        <v>318</v>
      </c>
      <c r="D115" s="44" t="s">
        <v>56</v>
      </c>
      <c r="E115" s="44" t="s">
        <v>57</v>
      </c>
      <c r="F115" s="42" t="s">
        <v>319</v>
      </c>
      <c r="G115" s="43">
        <v>13000</v>
      </c>
      <c r="H115" s="43">
        <v>5000</v>
      </c>
      <c r="I115" s="44" t="s">
        <v>225</v>
      </c>
      <c r="J115" s="44" t="s">
        <v>52</v>
      </c>
      <c r="K115" s="44" t="s">
        <v>80</v>
      </c>
      <c r="L115" s="48"/>
    </row>
    <row r="116" s="6" customFormat="1" ht="100" customHeight="1" spans="1:12">
      <c r="A116" s="30">
        <f>IF(COUNTA(E116)=1,COUNTA($E$14:E116),“空”)</f>
        <v>74</v>
      </c>
      <c r="B116" s="40" t="s">
        <v>320</v>
      </c>
      <c r="C116" s="41" t="s">
        <v>321</v>
      </c>
      <c r="D116" s="44" t="s">
        <v>67</v>
      </c>
      <c r="E116" s="44" t="s">
        <v>68</v>
      </c>
      <c r="F116" s="42" t="s">
        <v>322</v>
      </c>
      <c r="G116" s="43">
        <v>11000</v>
      </c>
      <c r="H116" s="43">
        <v>1000</v>
      </c>
      <c r="I116" s="44" t="s">
        <v>79</v>
      </c>
      <c r="J116" s="44" t="s">
        <v>52</v>
      </c>
      <c r="K116" s="44" t="s">
        <v>80</v>
      </c>
      <c r="L116" s="48"/>
    </row>
    <row r="117" s="6" customFormat="1" ht="100" customHeight="1" spans="1:12">
      <c r="A117" s="30">
        <f>IF(COUNTA(E117)=1,COUNTA($E$14:E117),“空”)</f>
        <v>75</v>
      </c>
      <c r="B117" s="44" t="s">
        <v>323</v>
      </c>
      <c r="C117" s="43" t="s">
        <v>324</v>
      </c>
      <c r="D117" s="44" t="s">
        <v>325</v>
      </c>
      <c r="E117" s="44" t="s">
        <v>326</v>
      </c>
      <c r="F117" s="42" t="s">
        <v>327</v>
      </c>
      <c r="G117" s="43">
        <v>10000</v>
      </c>
      <c r="H117" s="43">
        <v>6000</v>
      </c>
      <c r="I117" s="44" t="s">
        <v>79</v>
      </c>
      <c r="J117" s="44" t="s">
        <v>52</v>
      </c>
      <c r="K117" s="44" t="s">
        <v>80</v>
      </c>
      <c r="L117" s="48"/>
    </row>
    <row r="118" s="6" customFormat="1" ht="100" customHeight="1" spans="1:12">
      <c r="A118" s="30">
        <f>IF(COUNTA(E118)=1,COUNTA($E$14:E118),“空”)</f>
        <v>76</v>
      </c>
      <c r="B118" s="44" t="s">
        <v>328</v>
      </c>
      <c r="C118" s="43" t="s">
        <v>329</v>
      </c>
      <c r="D118" s="44" t="s">
        <v>325</v>
      </c>
      <c r="E118" s="44" t="s">
        <v>326</v>
      </c>
      <c r="F118" s="42" t="s">
        <v>330</v>
      </c>
      <c r="G118" s="43">
        <v>6000</v>
      </c>
      <c r="H118" s="43">
        <v>6000</v>
      </c>
      <c r="I118" s="44" t="s">
        <v>235</v>
      </c>
      <c r="J118" s="44" t="s">
        <v>52</v>
      </c>
      <c r="K118" s="44" t="s">
        <v>331</v>
      </c>
      <c r="L118" s="48"/>
    </row>
    <row r="119" s="3" customFormat="1" ht="100" customHeight="1" spans="1:12">
      <c r="A119" s="30"/>
      <c r="B119" s="21" t="s">
        <v>25</v>
      </c>
      <c r="C119" s="28">
        <f>COUNTA(C120:C137)</f>
        <v>18</v>
      </c>
      <c r="D119" s="21"/>
      <c r="E119" s="21"/>
      <c r="F119" s="53"/>
      <c r="G119" s="32">
        <f>SUM(G120:G137)</f>
        <v>551717</v>
      </c>
      <c r="H119" s="32">
        <f>SUM(H120:H137)</f>
        <v>76500</v>
      </c>
      <c r="I119" s="21"/>
      <c r="J119" s="21"/>
      <c r="K119" s="55"/>
      <c r="L119" s="48"/>
    </row>
    <row r="120" s="5" customFormat="1" ht="100" customHeight="1" spans="1:12">
      <c r="A120" s="30">
        <f>IF(COUNTA(E120)=1,COUNTA($E$14:E120),“空”)</f>
        <v>77</v>
      </c>
      <c r="B120" s="33" t="s">
        <v>332</v>
      </c>
      <c r="C120" s="34" t="s">
        <v>333</v>
      </c>
      <c r="D120" s="33" t="s">
        <v>56</v>
      </c>
      <c r="E120" s="33" t="s">
        <v>57</v>
      </c>
      <c r="F120" s="35" t="s">
        <v>334</v>
      </c>
      <c r="G120" s="36">
        <v>120000</v>
      </c>
      <c r="H120" s="36">
        <v>10000</v>
      </c>
      <c r="I120" s="37" t="s">
        <v>278</v>
      </c>
      <c r="J120" s="37" t="s">
        <v>52</v>
      </c>
      <c r="K120" s="44" t="s">
        <v>152</v>
      </c>
      <c r="L120" s="48"/>
    </row>
    <row r="121" s="5" customFormat="1" ht="100" customHeight="1" spans="1:12">
      <c r="A121" s="30">
        <f>IF(COUNTA(E121)=1,COUNTA($E$14:E121),“空”)</f>
        <v>78</v>
      </c>
      <c r="B121" s="33" t="s">
        <v>335</v>
      </c>
      <c r="C121" s="34" t="s">
        <v>336</v>
      </c>
      <c r="D121" s="33" t="s">
        <v>300</v>
      </c>
      <c r="E121" s="33" t="s">
        <v>301</v>
      </c>
      <c r="F121" s="35" t="s">
        <v>337</v>
      </c>
      <c r="G121" s="36">
        <v>100000</v>
      </c>
      <c r="H121" s="36">
        <v>8000</v>
      </c>
      <c r="I121" s="37" t="s">
        <v>51</v>
      </c>
      <c r="J121" s="37" t="s">
        <v>52</v>
      </c>
      <c r="K121" s="44" t="s">
        <v>338</v>
      </c>
      <c r="L121" s="48"/>
    </row>
    <row r="122" s="6" customFormat="1" ht="100" customHeight="1" spans="1:12">
      <c r="A122" s="30">
        <f>IF(COUNTA(E122)=1,COUNTA($E$14:E122),“空”)</f>
        <v>79</v>
      </c>
      <c r="B122" s="40" t="s">
        <v>339</v>
      </c>
      <c r="C122" s="41" t="s">
        <v>340</v>
      </c>
      <c r="D122" s="40" t="s">
        <v>83</v>
      </c>
      <c r="E122" s="40" t="s">
        <v>77</v>
      </c>
      <c r="F122" s="35" t="s">
        <v>341</v>
      </c>
      <c r="G122" s="36">
        <v>75000</v>
      </c>
      <c r="H122" s="36">
        <v>10000</v>
      </c>
      <c r="I122" s="37" t="s">
        <v>42</v>
      </c>
      <c r="J122" s="37" t="s">
        <v>52</v>
      </c>
      <c r="K122" s="44" t="s">
        <v>342</v>
      </c>
      <c r="L122" s="48"/>
    </row>
    <row r="123" s="5" customFormat="1" ht="100" customHeight="1" spans="1:12">
      <c r="A123" s="30">
        <f>IF(COUNTA(E123)=1,COUNTA($E$14:E123),“空”)</f>
        <v>80</v>
      </c>
      <c r="B123" s="33" t="s">
        <v>343</v>
      </c>
      <c r="C123" s="34" t="s">
        <v>344</v>
      </c>
      <c r="D123" s="33" t="s">
        <v>345</v>
      </c>
      <c r="E123" s="33" t="s">
        <v>219</v>
      </c>
      <c r="F123" s="35" t="s">
        <v>346</v>
      </c>
      <c r="G123" s="36">
        <v>45000</v>
      </c>
      <c r="H123" s="36">
        <v>5000</v>
      </c>
      <c r="I123" s="37" t="s">
        <v>42</v>
      </c>
      <c r="J123" s="37" t="s">
        <v>52</v>
      </c>
      <c r="K123" s="44" t="s">
        <v>53</v>
      </c>
      <c r="L123" s="48"/>
    </row>
    <row r="124" s="5" customFormat="1" ht="100" customHeight="1" spans="1:12">
      <c r="A124" s="30">
        <f>IF(COUNTA(E124)=1,COUNTA($E$14:E124),“空”)</f>
        <v>81</v>
      </c>
      <c r="B124" s="33" t="s">
        <v>347</v>
      </c>
      <c r="C124" s="34" t="s">
        <v>348</v>
      </c>
      <c r="D124" s="33" t="s">
        <v>56</v>
      </c>
      <c r="E124" s="33" t="s">
        <v>57</v>
      </c>
      <c r="F124" s="35" t="s">
        <v>349</v>
      </c>
      <c r="G124" s="36">
        <v>30000</v>
      </c>
      <c r="H124" s="36">
        <v>5000</v>
      </c>
      <c r="I124" s="37" t="s">
        <v>42</v>
      </c>
      <c r="J124" s="37" t="s">
        <v>52</v>
      </c>
      <c r="K124" s="44" t="s">
        <v>152</v>
      </c>
      <c r="L124" s="48"/>
    </row>
    <row r="125" s="5" customFormat="1" ht="100" customHeight="1" spans="1:12">
      <c r="A125" s="30">
        <f>IF(COUNTA(E125)=1,COUNTA($E$14:E125),“空”)</f>
        <v>82</v>
      </c>
      <c r="B125" s="33" t="s">
        <v>350</v>
      </c>
      <c r="C125" s="34" t="s">
        <v>351</v>
      </c>
      <c r="D125" s="33" t="s">
        <v>56</v>
      </c>
      <c r="E125" s="33" t="s">
        <v>57</v>
      </c>
      <c r="F125" s="35" t="s">
        <v>352</v>
      </c>
      <c r="G125" s="36">
        <v>30000</v>
      </c>
      <c r="H125" s="36">
        <v>1000</v>
      </c>
      <c r="I125" s="37" t="s">
        <v>51</v>
      </c>
      <c r="J125" s="37" t="s">
        <v>52</v>
      </c>
      <c r="K125" s="44" t="s">
        <v>152</v>
      </c>
      <c r="L125" s="48"/>
    </row>
    <row r="126" s="5" customFormat="1" ht="100" customHeight="1" spans="1:12">
      <c r="A126" s="30">
        <f>IF(COUNTA(E126)=1,COUNTA($E$14:E126),“空”)</f>
        <v>83</v>
      </c>
      <c r="B126" s="33" t="s">
        <v>353</v>
      </c>
      <c r="C126" s="34" t="s">
        <v>354</v>
      </c>
      <c r="D126" s="33" t="s">
        <v>56</v>
      </c>
      <c r="E126" s="33" t="s">
        <v>57</v>
      </c>
      <c r="F126" s="35" t="s">
        <v>355</v>
      </c>
      <c r="G126" s="36">
        <v>18000</v>
      </c>
      <c r="H126" s="36">
        <v>4000</v>
      </c>
      <c r="I126" s="37" t="s">
        <v>111</v>
      </c>
      <c r="J126" s="37" t="s">
        <v>52</v>
      </c>
      <c r="K126" s="44" t="s">
        <v>152</v>
      </c>
      <c r="L126" s="48"/>
    </row>
    <row r="127" s="5" customFormat="1" ht="100" customHeight="1" spans="1:12">
      <c r="A127" s="30">
        <f>IF(COUNTA(E127)=1,COUNTA($E$14:E127),“空”)</f>
        <v>84</v>
      </c>
      <c r="B127" s="33" t="s">
        <v>356</v>
      </c>
      <c r="C127" s="34" t="s">
        <v>357</v>
      </c>
      <c r="D127" s="33" t="s">
        <v>300</v>
      </c>
      <c r="E127" s="33" t="s">
        <v>301</v>
      </c>
      <c r="F127" s="35" t="s">
        <v>358</v>
      </c>
      <c r="G127" s="36">
        <v>17000</v>
      </c>
      <c r="H127" s="36">
        <v>3000</v>
      </c>
      <c r="I127" s="37" t="s">
        <v>111</v>
      </c>
      <c r="J127" s="37" t="s">
        <v>52</v>
      </c>
      <c r="K127" s="44" t="s">
        <v>359</v>
      </c>
      <c r="L127" s="48"/>
    </row>
    <row r="128" s="5" customFormat="1" ht="100" customHeight="1" spans="1:12">
      <c r="A128" s="30">
        <f>IF(COUNTA(E128)=1,COUNTA($E$14:E128),“空”)</f>
        <v>85</v>
      </c>
      <c r="B128" s="33" t="s">
        <v>360</v>
      </c>
      <c r="C128" s="34" t="s">
        <v>361</v>
      </c>
      <c r="D128" s="33" t="s">
        <v>345</v>
      </c>
      <c r="E128" s="33" t="s">
        <v>219</v>
      </c>
      <c r="F128" s="35" t="s">
        <v>362</v>
      </c>
      <c r="G128" s="36">
        <v>16000</v>
      </c>
      <c r="H128" s="36">
        <v>5000</v>
      </c>
      <c r="I128" s="37" t="s">
        <v>42</v>
      </c>
      <c r="J128" s="37" t="s">
        <v>52</v>
      </c>
      <c r="K128" s="44" t="s">
        <v>80</v>
      </c>
      <c r="L128" s="48"/>
    </row>
    <row r="129" s="5" customFormat="1" ht="100" customHeight="1" spans="1:12">
      <c r="A129" s="30">
        <f>IF(COUNTA(E129)=1,COUNTA($E$14:E129),“空”)</f>
        <v>86</v>
      </c>
      <c r="B129" s="33" t="s">
        <v>363</v>
      </c>
      <c r="C129" s="34" t="s">
        <v>364</v>
      </c>
      <c r="D129" s="33" t="s">
        <v>67</v>
      </c>
      <c r="E129" s="33" t="s">
        <v>68</v>
      </c>
      <c r="F129" s="35" t="s">
        <v>365</v>
      </c>
      <c r="G129" s="36">
        <v>15000</v>
      </c>
      <c r="H129" s="36">
        <v>3000</v>
      </c>
      <c r="I129" s="37" t="s">
        <v>111</v>
      </c>
      <c r="J129" s="37" t="s">
        <v>52</v>
      </c>
      <c r="K129" s="44" t="s">
        <v>120</v>
      </c>
      <c r="L129" s="48"/>
    </row>
    <row r="130" s="5" customFormat="1" ht="100" customHeight="1" spans="1:12">
      <c r="A130" s="30">
        <f>IF(COUNTA(E130)=1,COUNTA($E$14:E130),“空”)</f>
        <v>87</v>
      </c>
      <c r="B130" s="33" t="s">
        <v>366</v>
      </c>
      <c r="C130" s="34" t="s">
        <v>367</v>
      </c>
      <c r="D130" s="33" t="s">
        <v>345</v>
      </c>
      <c r="E130" s="33" t="s">
        <v>219</v>
      </c>
      <c r="F130" s="35" t="s">
        <v>368</v>
      </c>
      <c r="G130" s="36">
        <v>15000</v>
      </c>
      <c r="H130" s="36">
        <v>5000</v>
      </c>
      <c r="I130" s="37" t="s">
        <v>42</v>
      </c>
      <c r="J130" s="37" t="s">
        <v>52</v>
      </c>
      <c r="K130" s="44" t="s">
        <v>120</v>
      </c>
      <c r="L130" s="48"/>
    </row>
    <row r="131" s="5" customFormat="1" ht="100" customHeight="1" spans="1:12">
      <c r="A131" s="30">
        <f>IF(COUNTA(E131)=1,COUNTA($E$14:E131),“空”)</f>
        <v>88</v>
      </c>
      <c r="B131" s="33" t="s">
        <v>369</v>
      </c>
      <c r="C131" s="34" t="s">
        <v>370</v>
      </c>
      <c r="D131" s="33" t="s">
        <v>345</v>
      </c>
      <c r="E131" s="33" t="s">
        <v>219</v>
      </c>
      <c r="F131" s="35" t="s">
        <v>371</v>
      </c>
      <c r="G131" s="36">
        <v>13717</v>
      </c>
      <c r="H131" s="36">
        <v>5000</v>
      </c>
      <c r="I131" s="37" t="s">
        <v>111</v>
      </c>
      <c r="J131" s="37" t="s">
        <v>52</v>
      </c>
      <c r="K131" s="44" t="s">
        <v>120</v>
      </c>
      <c r="L131" s="48"/>
    </row>
    <row r="132" s="5" customFormat="1" ht="100" customHeight="1" spans="1:12">
      <c r="A132" s="30">
        <f>IF(COUNTA(E132)=1,COUNTA($E$14:E132),“空”)</f>
        <v>89</v>
      </c>
      <c r="B132" s="33" t="s">
        <v>372</v>
      </c>
      <c r="C132" s="34" t="s">
        <v>373</v>
      </c>
      <c r="D132" s="33" t="s">
        <v>67</v>
      </c>
      <c r="E132" s="33" t="s">
        <v>68</v>
      </c>
      <c r="F132" s="35" t="s">
        <v>374</v>
      </c>
      <c r="G132" s="36">
        <v>13000</v>
      </c>
      <c r="H132" s="36">
        <v>3000</v>
      </c>
      <c r="I132" s="37" t="s">
        <v>111</v>
      </c>
      <c r="J132" s="37" t="s">
        <v>52</v>
      </c>
      <c r="K132" s="44" t="s">
        <v>120</v>
      </c>
      <c r="L132" s="48"/>
    </row>
    <row r="133" s="5" customFormat="1" ht="100" customHeight="1" spans="1:12">
      <c r="A133" s="30">
        <f>IF(COUNTA(E133)=1,COUNTA($E$14:E133),“空”)</f>
        <v>90</v>
      </c>
      <c r="B133" s="33" t="s">
        <v>375</v>
      </c>
      <c r="C133" s="34" t="s">
        <v>376</v>
      </c>
      <c r="D133" s="33" t="s">
        <v>83</v>
      </c>
      <c r="E133" s="33" t="s">
        <v>77</v>
      </c>
      <c r="F133" s="35" t="s">
        <v>377</v>
      </c>
      <c r="G133" s="36">
        <v>10000</v>
      </c>
      <c r="H133" s="36">
        <v>4000</v>
      </c>
      <c r="I133" s="37" t="s">
        <v>42</v>
      </c>
      <c r="J133" s="37" t="s">
        <v>52</v>
      </c>
      <c r="K133" s="44" t="s">
        <v>120</v>
      </c>
      <c r="L133" s="48"/>
    </row>
    <row r="134" s="5" customFormat="1" ht="100" customHeight="1" spans="1:12">
      <c r="A134" s="30">
        <f>IF(COUNTA(E134)=1,COUNTA($E$14:E134),“空”)</f>
        <v>91</v>
      </c>
      <c r="B134" s="33" t="s">
        <v>378</v>
      </c>
      <c r="C134" s="34" t="s">
        <v>379</v>
      </c>
      <c r="D134" s="33" t="s">
        <v>48</v>
      </c>
      <c r="E134" s="33" t="s">
        <v>49</v>
      </c>
      <c r="F134" s="35" t="s">
        <v>380</v>
      </c>
      <c r="G134" s="36">
        <v>10000</v>
      </c>
      <c r="H134" s="36">
        <v>2000</v>
      </c>
      <c r="I134" s="37" t="s">
        <v>42</v>
      </c>
      <c r="J134" s="37" t="s">
        <v>52</v>
      </c>
      <c r="K134" s="44" t="s">
        <v>168</v>
      </c>
      <c r="L134" s="48"/>
    </row>
    <row r="135" s="5" customFormat="1" ht="100" customHeight="1" spans="1:12">
      <c r="A135" s="30">
        <f>IF(COUNTA(E135)=1,COUNTA($E$14:E135),“空”)</f>
        <v>92</v>
      </c>
      <c r="B135" s="40" t="s">
        <v>381</v>
      </c>
      <c r="C135" s="34" t="s">
        <v>382</v>
      </c>
      <c r="D135" s="33" t="s">
        <v>39</v>
      </c>
      <c r="E135" s="33" t="s">
        <v>40</v>
      </c>
      <c r="F135" s="35" t="s">
        <v>383</v>
      </c>
      <c r="G135" s="36">
        <v>10000</v>
      </c>
      <c r="H135" s="36">
        <v>500</v>
      </c>
      <c r="I135" s="37" t="s">
        <v>111</v>
      </c>
      <c r="J135" s="37" t="s">
        <v>52</v>
      </c>
      <c r="K135" s="44" t="s">
        <v>53</v>
      </c>
      <c r="L135" s="48"/>
    </row>
    <row r="136" s="5" customFormat="1" ht="100" customHeight="1" spans="1:12">
      <c r="A136" s="30">
        <f>IF(COUNTA(E136)=1,COUNTA($E$14:E136),“空”)</f>
        <v>93</v>
      </c>
      <c r="B136" s="33" t="s">
        <v>384</v>
      </c>
      <c r="C136" s="34" t="s">
        <v>385</v>
      </c>
      <c r="D136" s="33" t="s">
        <v>48</v>
      </c>
      <c r="E136" s="33" t="s">
        <v>49</v>
      </c>
      <c r="F136" s="35" t="s">
        <v>386</v>
      </c>
      <c r="G136" s="36">
        <v>9000</v>
      </c>
      <c r="H136" s="36">
        <v>2000</v>
      </c>
      <c r="I136" s="37" t="s">
        <v>111</v>
      </c>
      <c r="J136" s="37" t="s">
        <v>52</v>
      </c>
      <c r="K136" s="44" t="s">
        <v>168</v>
      </c>
      <c r="L136" s="48"/>
    </row>
    <row r="137" s="5" customFormat="1" ht="100" customHeight="1" spans="1:12">
      <c r="A137" s="30">
        <f>IF(COUNTA(E137)=1,COUNTA($E$14:E137),“空”)</f>
        <v>94</v>
      </c>
      <c r="B137" s="33" t="s">
        <v>387</v>
      </c>
      <c r="C137" s="34" t="s">
        <v>388</v>
      </c>
      <c r="D137" s="33" t="s">
        <v>171</v>
      </c>
      <c r="E137" s="33" t="s">
        <v>109</v>
      </c>
      <c r="F137" s="35" t="s">
        <v>389</v>
      </c>
      <c r="G137" s="36">
        <v>5000</v>
      </c>
      <c r="H137" s="36">
        <v>1000</v>
      </c>
      <c r="I137" s="37" t="s">
        <v>111</v>
      </c>
      <c r="J137" s="37" t="s">
        <v>52</v>
      </c>
      <c r="K137" s="44" t="s">
        <v>173</v>
      </c>
      <c r="L137" s="48"/>
    </row>
    <row r="138" s="3" customFormat="1" ht="100" customHeight="1" spans="1:12">
      <c r="A138" s="30"/>
      <c r="B138" s="38" t="s">
        <v>26</v>
      </c>
      <c r="C138" s="28">
        <f>COUNTA(C139:C148)</f>
        <v>10</v>
      </c>
      <c r="D138" s="38"/>
      <c r="E138" s="38"/>
      <c r="F138" s="39"/>
      <c r="G138" s="32">
        <f>SUM(G139:G148)</f>
        <v>138570</v>
      </c>
      <c r="H138" s="32">
        <f>SUM(H139:H148)</f>
        <v>26000</v>
      </c>
      <c r="I138" s="47"/>
      <c r="J138" s="38"/>
      <c r="K138" s="38"/>
      <c r="L138" s="48"/>
    </row>
    <row r="139" s="6" customFormat="1" ht="100" customHeight="1" spans="1:12">
      <c r="A139" s="30">
        <f>IF(COUNTA(E139)=1,COUNTA($E$14:E139),“空”)</f>
        <v>95</v>
      </c>
      <c r="B139" s="40" t="s">
        <v>390</v>
      </c>
      <c r="C139" s="41" t="s">
        <v>391</v>
      </c>
      <c r="D139" s="40" t="s">
        <v>56</v>
      </c>
      <c r="E139" s="40" t="s">
        <v>57</v>
      </c>
      <c r="F139" s="42" t="s">
        <v>392</v>
      </c>
      <c r="G139" s="43">
        <v>28000</v>
      </c>
      <c r="H139" s="43">
        <v>3000</v>
      </c>
      <c r="I139" s="44" t="s">
        <v>63</v>
      </c>
      <c r="J139" s="44" t="s">
        <v>52</v>
      </c>
      <c r="K139" s="44" t="s">
        <v>393</v>
      </c>
      <c r="L139" s="48"/>
    </row>
    <row r="140" s="6" customFormat="1" ht="100" customHeight="1" spans="1:12">
      <c r="A140" s="30">
        <f>IF(COUNTA(E140)=1,COUNTA($E$14:E140),“空”)</f>
        <v>96</v>
      </c>
      <c r="B140" s="40" t="s">
        <v>394</v>
      </c>
      <c r="C140" s="41" t="s">
        <v>395</v>
      </c>
      <c r="D140" s="40" t="s">
        <v>300</v>
      </c>
      <c r="E140" s="40" t="s">
        <v>301</v>
      </c>
      <c r="F140" s="42" t="s">
        <v>396</v>
      </c>
      <c r="G140" s="43">
        <v>25000</v>
      </c>
      <c r="H140" s="43">
        <v>6000</v>
      </c>
      <c r="I140" s="44" t="s">
        <v>206</v>
      </c>
      <c r="J140" s="44" t="s">
        <v>52</v>
      </c>
      <c r="K140" s="44" t="s">
        <v>64</v>
      </c>
      <c r="L140" s="48"/>
    </row>
    <row r="141" s="6" customFormat="1" ht="100" customHeight="1" spans="1:12">
      <c r="A141" s="30">
        <f>IF(COUNTA(E141)=1,COUNTA($E$14:E141),“空”)</f>
        <v>97</v>
      </c>
      <c r="B141" s="40" t="s">
        <v>397</v>
      </c>
      <c r="C141" s="41" t="s">
        <v>398</v>
      </c>
      <c r="D141" s="40" t="s">
        <v>300</v>
      </c>
      <c r="E141" s="40" t="s">
        <v>301</v>
      </c>
      <c r="F141" s="42" t="s">
        <v>399</v>
      </c>
      <c r="G141" s="43">
        <v>18000</v>
      </c>
      <c r="H141" s="43">
        <v>5000</v>
      </c>
      <c r="I141" s="44" t="s">
        <v>70</v>
      </c>
      <c r="J141" s="44" t="s">
        <v>52</v>
      </c>
      <c r="K141" s="44" t="s">
        <v>64</v>
      </c>
      <c r="L141" s="48"/>
    </row>
    <row r="142" s="6" customFormat="1" ht="100" customHeight="1" spans="1:12">
      <c r="A142" s="30">
        <f>IF(COUNTA(E142)=1,COUNTA($E$14:E142),“空”)</f>
        <v>98</v>
      </c>
      <c r="B142" s="40" t="s">
        <v>400</v>
      </c>
      <c r="C142" s="41" t="s">
        <v>401</v>
      </c>
      <c r="D142" s="40" t="s">
        <v>56</v>
      </c>
      <c r="E142" s="40" t="s">
        <v>57</v>
      </c>
      <c r="F142" s="42" t="s">
        <v>402</v>
      </c>
      <c r="G142" s="43">
        <v>15000</v>
      </c>
      <c r="H142" s="43">
        <v>3000</v>
      </c>
      <c r="I142" s="44" t="s">
        <v>206</v>
      </c>
      <c r="J142" s="44" t="s">
        <v>52</v>
      </c>
      <c r="K142" s="44" t="s">
        <v>64</v>
      </c>
      <c r="L142" s="48"/>
    </row>
    <row r="143" s="6" customFormat="1" ht="100" customHeight="1" spans="1:12">
      <c r="A143" s="30">
        <f>IF(COUNTA(E143)=1,COUNTA($E$14:E143),“空”)</f>
        <v>99</v>
      </c>
      <c r="B143" s="40" t="s">
        <v>403</v>
      </c>
      <c r="C143" s="41" t="s">
        <v>404</v>
      </c>
      <c r="D143" s="40" t="s">
        <v>288</v>
      </c>
      <c r="E143" s="40" t="s">
        <v>289</v>
      </c>
      <c r="F143" s="42" t="s">
        <v>405</v>
      </c>
      <c r="G143" s="43">
        <v>13000</v>
      </c>
      <c r="H143" s="43">
        <v>2000</v>
      </c>
      <c r="I143" s="44" t="s">
        <v>201</v>
      </c>
      <c r="J143" s="44" t="s">
        <v>52</v>
      </c>
      <c r="K143" s="44" t="s">
        <v>64</v>
      </c>
      <c r="L143" s="48"/>
    </row>
    <row r="144" s="6" customFormat="1" ht="100" customHeight="1" spans="1:12">
      <c r="A144" s="30">
        <f>IF(COUNTA(E144)=1,COUNTA($E$14:E144),“空”)</f>
        <v>100</v>
      </c>
      <c r="B144" s="40" t="s">
        <v>406</v>
      </c>
      <c r="C144" s="41" t="s">
        <v>407</v>
      </c>
      <c r="D144" s="40" t="s">
        <v>83</v>
      </c>
      <c r="E144" s="40" t="s">
        <v>77</v>
      </c>
      <c r="F144" s="42" t="s">
        <v>408</v>
      </c>
      <c r="G144" s="43">
        <v>12570</v>
      </c>
      <c r="H144" s="43">
        <v>1000</v>
      </c>
      <c r="I144" s="44" t="s">
        <v>70</v>
      </c>
      <c r="J144" s="44" t="s">
        <v>52</v>
      </c>
      <c r="K144" s="44" t="s">
        <v>64</v>
      </c>
      <c r="L144" s="48"/>
    </row>
    <row r="145" s="6" customFormat="1" ht="100" customHeight="1" spans="1:12">
      <c r="A145" s="30">
        <f>IF(COUNTA(E145)=1,COUNTA($E$14:E145),“空”)</f>
        <v>101</v>
      </c>
      <c r="B145" s="40" t="s">
        <v>409</v>
      </c>
      <c r="C145" s="41" t="s">
        <v>410</v>
      </c>
      <c r="D145" s="40" t="s">
        <v>108</v>
      </c>
      <c r="E145" s="40" t="s">
        <v>109</v>
      </c>
      <c r="F145" s="42" t="s">
        <v>411</v>
      </c>
      <c r="G145" s="43">
        <v>12000</v>
      </c>
      <c r="H145" s="43">
        <v>1000</v>
      </c>
      <c r="I145" s="44" t="s">
        <v>70</v>
      </c>
      <c r="J145" s="44" t="s">
        <v>52</v>
      </c>
      <c r="K145" s="44" t="s">
        <v>64</v>
      </c>
      <c r="L145" s="48"/>
    </row>
    <row r="146" s="6" customFormat="1" ht="100" customHeight="1" spans="1:12">
      <c r="A146" s="30">
        <f>IF(COUNTA(E146)=1,COUNTA($E$14:E146),“空”)</f>
        <v>102</v>
      </c>
      <c r="B146" s="44" t="s">
        <v>412</v>
      </c>
      <c r="C146" s="43" t="s">
        <v>413</v>
      </c>
      <c r="D146" s="44" t="s">
        <v>67</v>
      </c>
      <c r="E146" s="44" t="s">
        <v>68</v>
      </c>
      <c r="F146" s="42" t="s">
        <v>414</v>
      </c>
      <c r="G146" s="43">
        <v>5000</v>
      </c>
      <c r="H146" s="43">
        <v>3000</v>
      </c>
      <c r="I146" s="44" t="s">
        <v>206</v>
      </c>
      <c r="J146" s="44" t="s">
        <v>52</v>
      </c>
      <c r="K146" s="44" t="s">
        <v>64</v>
      </c>
      <c r="L146" s="48"/>
    </row>
    <row r="147" s="6" customFormat="1" ht="100" customHeight="1" spans="1:12">
      <c r="A147" s="30">
        <f>IF(COUNTA(E147)=1,COUNTA($E$14:E147),“空”)</f>
        <v>103</v>
      </c>
      <c r="B147" s="40" t="s">
        <v>415</v>
      </c>
      <c r="C147" s="41" t="s">
        <v>416</v>
      </c>
      <c r="D147" s="40" t="s">
        <v>417</v>
      </c>
      <c r="E147" s="40" t="s">
        <v>219</v>
      </c>
      <c r="F147" s="42" t="s">
        <v>418</v>
      </c>
      <c r="G147" s="43">
        <v>5000</v>
      </c>
      <c r="H147" s="43">
        <v>1000</v>
      </c>
      <c r="I147" s="44" t="s">
        <v>70</v>
      </c>
      <c r="J147" s="44" t="s">
        <v>52</v>
      </c>
      <c r="K147" s="44" t="s">
        <v>64</v>
      </c>
      <c r="L147" s="48"/>
    </row>
    <row r="148" s="6" customFormat="1" ht="100" customHeight="1" spans="1:12">
      <c r="A148" s="30">
        <f>IF(COUNTA(E148)=1,COUNTA($E$14:E148),“空”)</f>
        <v>104</v>
      </c>
      <c r="B148" s="44" t="s">
        <v>419</v>
      </c>
      <c r="C148" s="43" t="s">
        <v>420</v>
      </c>
      <c r="D148" s="44" t="s">
        <v>421</v>
      </c>
      <c r="E148" s="44" t="s">
        <v>422</v>
      </c>
      <c r="F148" s="42" t="s">
        <v>423</v>
      </c>
      <c r="G148" s="43">
        <v>5000</v>
      </c>
      <c r="H148" s="43">
        <v>1000</v>
      </c>
      <c r="I148" s="44" t="s">
        <v>70</v>
      </c>
      <c r="J148" s="44" t="s">
        <v>52</v>
      </c>
      <c r="K148" s="44" t="s">
        <v>71</v>
      </c>
      <c r="L148" s="48"/>
    </row>
    <row r="149" s="3" customFormat="1" ht="100" customHeight="1" spans="1:12">
      <c r="A149" s="30"/>
      <c r="B149" s="25" t="s">
        <v>424</v>
      </c>
      <c r="C149" s="28">
        <f>SUM(C150,C158)</f>
        <v>10</v>
      </c>
      <c r="D149" s="29"/>
      <c r="E149" s="29"/>
      <c r="F149" s="29"/>
      <c r="G149" s="28">
        <f>SUM(G150,G158)</f>
        <v>444487</v>
      </c>
      <c r="H149" s="28">
        <f>SUM(H150,H158)</f>
        <v>52928</v>
      </c>
      <c r="I149" s="27"/>
      <c r="J149" s="38"/>
      <c r="K149" s="38"/>
      <c r="L149" s="48"/>
    </row>
    <row r="150" s="3" customFormat="1" ht="100" customHeight="1" spans="1:12">
      <c r="A150" s="30"/>
      <c r="B150" s="25" t="s">
        <v>25</v>
      </c>
      <c r="C150" s="28">
        <f>COUNTA(C151:C157)</f>
        <v>7</v>
      </c>
      <c r="D150" s="38"/>
      <c r="E150" s="38"/>
      <c r="F150" s="39"/>
      <c r="G150" s="32">
        <f>SUM(G151:G157)</f>
        <v>279900</v>
      </c>
      <c r="H150" s="32">
        <f>SUM(H151:H157)</f>
        <v>33428</v>
      </c>
      <c r="I150" s="27"/>
      <c r="J150" s="38"/>
      <c r="K150" s="38"/>
      <c r="L150" s="48"/>
    </row>
    <row r="151" s="5" customFormat="1" ht="100" customHeight="1" spans="1:12">
      <c r="A151" s="30">
        <f>IF(COUNTA(E151)=1,COUNTA($E$14:E151),“空”)</f>
        <v>105</v>
      </c>
      <c r="B151" s="33" t="s">
        <v>425</v>
      </c>
      <c r="C151" s="34" t="s">
        <v>426</v>
      </c>
      <c r="D151" s="33" t="s">
        <v>427</v>
      </c>
      <c r="E151" s="33" t="s">
        <v>49</v>
      </c>
      <c r="F151" s="35" t="s">
        <v>428</v>
      </c>
      <c r="G151" s="36">
        <v>100000</v>
      </c>
      <c r="H151" s="36">
        <v>2881</v>
      </c>
      <c r="I151" s="37" t="s">
        <v>111</v>
      </c>
      <c r="J151" s="37" t="s">
        <v>52</v>
      </c>
      <c r="K151" s="44" t="s">
        <v>429</v>
      </c>
      <c r="L151" s="48"/>
    </row>
    <row r="152" s="5" customFormat="1" ht="100" customHeight="1" spans="1:12">
      <c r="A152" s="30">
        <f>IF(COUNTA(E152)=1,COUNTA($E$14:E152),“空”)</f>
        <v>106</v>
      </c>
      <c r="B152" s="33" t="s">
        <v>430</v>
      </c>
      <c r="C152" s="34" t="s">
        <v>431</v>
      </c>
      <c r="D152" s="33" t="s">
        <v>67</v>
      </c>
      <c r="E152" s="33" t="s">
        <v>68</v>
      </c>
      <c r="F152" s="35" t="s">
        <v>432</v>
      </c>
      <c r="G152" s="36">
        <v>70000</v>
      </c>
      <c r="H152" s="36">
        <v>10000</v>
      </c>
      <c r="I152" s="37" t="s">
        <v>111</v>
      </c>
      <c r="J152" s="37" t="s">
        <v>52</v>
      </c>
      <c r="K152" s="44" t="s">
        <v>120</v>
      </c>
      <c r="L152" s="48"/>
    </row>
    <row r="153" s="5" customFormat="1" ht="129" customHeight="1" spans="1:12">
      <c r="A153" s="30">
        <f>IF(COUNTA(E153)=1,COUNTA($E$14:E153),“空”)</f>
        <v>107</v>
      </c>
      <c r="B153" s="33" t="s">
        <v>433</v>
      </c>
      <c r="C153" s="34" t="s">
        <v>434</v>
      </c>
      <c r="D153" s="33" t="s">
        <v>108</v>
      </c>
      <c r="E153" s="33" t="s">
        <v>109</v>
      </c>
      <c r="F153" s="35" t="s">
        <v>435</v>
      </c>
      <c r="G153" s="36">
        <v>40000</v>
      </c>
      <c r="H153" s="36">
        <v>10000</v>
      </c>
      <c r="I153" s="37" t="s">
        <v>42</v>
      </c>
      <c r="J153" s="37" t="s">
        <v>52</v>
      </c>
      <c r="K153" s="44" t="s">
        <v>436</v>
      </c>
      <c r="L153" s="48"/>
    </row>
    <row r="154" s="5" customFormat="1" ht="100" customHeight="1" spans="1:12">
      <c r="A154" s="30">
        <f>IF(COUNTA(E154)=1,COUNTA($E$14:E154),“空”)</f>
        <v>108</v>
      </c>
      <c r="B154" s="33" t="s">
        <v>437</v>
      </c>
      <c r="C154" s="34" t="s">
        <v>438</v>
      </c>
      <c r="D154" s="33" t="s">
        <v>427</v>
      </c>
      <c r="E154" s="33" t="s">
        <v>49</v>
      </c>
      <c r="F154" s="35" t="s">
        <v>439</v>
      </c>
      <c r="G154" s="36">
        <v>28900</v>
      </c>
      <c r="H154" s="36">
        <v>835</v>
      </c>
      <c r="I154" s="37" t="s">
        <v>440</v>
      </c>
      <c r="J154" s="37" t="s">
        <v>52</v>
      </c>
      <c r="K154" s="44" t="s">
        <v>429</v>
      </c>
      <c r="L154" s="48"/>
    </row>
    <row r="155" s="5" customFormat="1" ht="141" customHeight="1" spans="1:12">
      <c r="A155" s="30">
        <f>IF(COUNTA(E155)=1,COUNTA($E$14:E155),“空”)</f>
        <v>109</v>
      </c>
      <c r="B155" s="37" t="s">
        <v>441</v>
      </c>
      <c r="C155" s="36" t="s">
        <v>442</v>
      </c>
      <c r="D155" s="37" t="s">
        <v>427</v>
      </c>
      <c r="E155" s="37" t="s">
        <v>422</v>
      </c>
      <c r="F155" s="35" t="s">
        <v>443</v>
      </c>
      <c r="G155" s="36">
        <v>20000</v>
      </c>
      <c r="H155" s="36">
        <v>7000</v>
      </c>
      <c r="I155" s="37" t="s">
        <v>127</v>
      </c>
      <c r="J155" s="37" t="s">
        <v>52</v>
      </c>
      <c r="K155" s="44" t="s">
        <v>444</v>
      </c>
      <c r="L155" s="48"/>
    </row>
    <row r="156" s="5" customFormat="1" ht="100" customHeight="1" spans="1:12">
      <c r="A156" s="30">
        <f>IF(COUNTA(E156)=1,COUNTA($E$14:E156),“空”)</f>
        <v>110</v>
      </c>
      <c r="B156" s="33" t="s">
        <v>445</v>
      </c>
      <c r="C156" s="34" t="s">
        <v>446</v>
      </c>
      <c r="D156" s="33" t="s">
        <v>67</v>
      </c>
      <c r="E156" s="33" t="s">
        <v>68</v>
      </c>
      <c r="F156" s="35" t="s">
        <v>447</v>
      </c>
      <c r="G156" s="36">
        <v>11000</v>
      </c>
      <c r="H156" s="36">
        <v>2000</v>
      </c>
      <c r="I156" s="37" t="s">
        <v>111</v>
      </c>
      <c r="J156" s="37" t="s">
        <v>52</v>
      </c>
      <c r="K156" s="44" t="s">
        <v>59</v>
      </c>
      <c r="L156" s="48"/>
    </row>
    <row r="157" s="5" customFormat="1" ht="118" customHeight="1" spans="1:12">
      <c r="A157" s="30">
        <f>IF(COUNTA(E157)=1,COUNTA($E$14:E157),“空”)</f>
        <v>111</v>
      </c>
      <c r="B157" s="33" t="s">
        <v>448</v>
      </c>
      <c r="C157" s="34" t="s">
        <v>449</v>
      </c>
      <c r="D157" s="33" t="s">
        <v>427</v>
      </c>
      <c r="E157" s="33" t="s">
        <v>422</v>
      </c>
      <c r="F157" s="35" t="s">
        <v>450</v>
      </c>
      <c r="G157" s="36">
        <v>10000</v>
      </c>
      <c r="H157" s="36">
        <v>712</v>
      </c>
      <c r="I157" s="37" t="s">
        <v>451</v>
      </c>
      <c r="J157" s="37" t="s">
        <v>52</v>
      </c>
      <c r="K157" s="44" t="s">
        <v>452</v>
      </c>
      <c r="L157" s="48"/>
    </row>
    <row r="158" s="3" customFormat="1" ht="100" customHeight="1" spans="1:12">
      <c r="A158" s="30"/>
      <c r="B158" s="38" t="s">
        <v>26</v>
      </c>
      <c r="C158" s="28">
        <f>COUNTA(C159:C161)</f>
        <v>3</v>
      </c>
      <c r="D158" s="38"/>
      <c r="E158" s="38"/>
      <c r="F158" s="39"/>
      <c r="G158" s="32">
        <f>SUM(G159:G161)</f>
        <v>164587</v>
      </c>
      <c r="H158" s="32">
        <f>SUM(H159:H161)</f>
        <v>19500</v>
      </c>
      <c r="I158" s="47"/>
      <c r="J158" s="38"/>
      <c r="K158" s="50"/>
      <c r="L158" s="48"/>
    </row>
    <row r="159" s="6" customFormat="1" ht="100" customHeight="1" spans="1:12">
      <c r="A159" s="30">
        <f>IF(COUNTA(E159)=1,COUNTA($E$14:E159),“空”)</f>
        <v>112</v>
      </c>
      <c r="B159" s="40" t="s">
        <v>453</v>
      </c>
      <c r="C159" s="41" t="s">
        <v>454</v>
      </c>
      <c r="D159" s="40" t="s">
        <v>300</v>
      </c>
      <c r="E159" s="40" t="s">
        <v>301</v>
      </c>
      <c r="F159" s="42" t="s">
        <v>455</v>
      </c>
      <c r="G159" s="43">
        <v>109587</v>
      </c>
      <c r="H159" s="43">
        <v>10000</v>
      </c>
      <c r="I159" s="44" t="s">
        <v>456</v>
      </c>
      <c r="J159" s="44" t="s">
        <v>52</v>
      </c>
      <c r="K159" s="44" t="s">
        <v>64</v>
      </c>
      <c r="L159" s="48"/>
    </row>
    <row r="160" s="6" customFormat="1" ht="100" customHeight="1" spans="1:12">
      <c r="A160" s="30">
        <f>IF(COUNTA(E160)=1,COUNTA($E$14:E160),“空”)</f>
        <v>113</v>
      </c>
      <c r="B160" s="40" t="s">
        <v>457</v>
      </c>
      <c r="C160" s="41" t="s">
        <v>458</v>
      </c>
      <c r="D160" s="40" t="s">
        <v>67</v>
      </c>
      <c r="E160" s="40" t="s">
        <v>68</v>
      </c>
      <c r="F160" s="42" t="s">
        <v>459</v>
      </c>
      <c r="G160" s="43">
        <v>50000</v>
      </c>
      <c r="H160" s="43">
        <v>8000</v>
      </c>
      <c r="I160" s="44" t="s">
        <v>70</v>
      </c>
      <c r="J160" s="44" t="s">
        <v>52</v>
      </c>
      <c r="K160" s="44" t="s">
        <v>460</v>
      </c>
      <c r="L160" s="48"/>
    </row>
    <row r="161" s="6" customFormat="1" ht="100" customHeight="1" spans="1:12">
      <c r="A161" s="30">
        <f>IF(COUNTA(E161)=1,COUNTA($E$14:E161),“空”)</f>
        <v>114</v>
      </c>
      <c r="B161" s="44" t="s">
        <v>461</v>
      </c>
      <c r="C161" s="43" t="s">
        <v>462</v>
      </c>
      <c r="D161" s="44" t="s">
        <v>421</v>
      </c>
      <c r="E161" s="44" t="s">
        <v>422</v>
      </c>
      <c r="F161" s="42" t="s">
        <v>463</v>
      </c>
      <c r="G161" s="43">
        <v>5000</v>
      </c>
      <c r="H161" s="43">
        <v>1500</v>
      </c>
      <c r="I161" s="44" t="s">
        <v>206</v>
      </c>
      <c r="J161" s="44" t="s">
        <v>464</v>
      </c>
      <c r="K161" s="44" t="s">
        <v>71</v>
      </c>
      <c r="L161" s="48"/>
    </row>
    <row r="162" s="3" customFormat="1" ht="100" customHeight="1" spans="1:12">
      <c r="A162" s="30"/>
      <c r="B162" s="25" t="s">
        <v>465</v>
      </c>
      <c r="C162" s="28">
        <f>SUM(C165+C163)</f>
        <v>8</v>
      </c>
      <c r="D162" s="29"/>
      <c r="E162" s="29"/>
      <c r="F162" s="29"/>
      <c r="G162" s="28">
        <f>SUM(G165+G163)</f>
        <v>178100</v>
      </c>
      <c r="H162" s="28">
        <f>SUM(H165+H163)</f>
        <v>39500</v>
      </c>
      <c r="I162" s="47"/>
      <c r="J162" s="38"/>
      <c r="K162" s="38"/>
      <c r="L162" s="48"/>
    </row>
    <row r="163" s="7" customFormat="1" ht="100" customHeight="1" spans="1:12">
      <c r="A163" s="52"/>
      <c r="B163" s="25" t="s">
        <v>16</v>
      </c>
      <c r="C163" s="28">
        <v>1</v>
      </c>
      <c r="D163" s="29"/>
      <c r="E163" s="29"/>
      <c r="F163" s="29"/>
      <c r="G163" s="28">
        <f>G164</f>
        <v>10000</v>
      </c>
      <c r="H163" s="28">
        <f>H164</f>
        <v>2000</v>
      </c>
      <c r="I163" s="27"/>
      <c r="J163" s="25"/>
      <c r="K163" s="25"/>
      <c r="L163" s="48"/>
    </row>
    <row r="164" s="6" customFormat="1" ht="100" customHeight="1" spans="1:12">
      <c r="A164" s="30">
        <f>IF(COUNTA(E164)=1,COUNTA($E$14:E164),“空”)</f>
        <v>115</v>
      </c>
      <c r="B164" s="44" t="s">
        <v>466</v>
      </c>
      <c r="C164" s="43" t="s">
        <v>467</v>
      </c>
      <c r="D164" s="44" t="s">
        <v>108</v>
      </c>
      <c r="E164" s="44" t="s">
        <v>142</v>
      </c>
      <c r="F164" s="42" t="s">
        <v>468</v>
      </c>
      <c r="G164" s="43">
        <v>10000</v>
      </c>
      <c r="H164" s="43">
        <v>2000</v>
      </c>
      <c r="I164" s="44" t="s">
        <v>225</v>
      </c>
      <c r="J164" s="44" t="s">
        <v>52</v>
      </c>
      <c r="K164" s="44" t="s">
        <v>144</v>
      </c>
      <c r="L164" s="48"/>
    </row>
    <row r="165" s="3" customFormat="1" ht="100" customHeight="1" spans="1:12">
      <c r="A165" s="30"/>
      <c r="B165" s="25" t="s">
        <v>25</v>
      </c>
      <c r="C165" s="28">
        <f>COUNTA(C166:C172)</f>
        <v>7</v>
      </c>
      <c r="D165" s="38"/>
      <c r="E165" s="38"/>
      <c r="F165" s="39"/>
      <c r="G165" s="32">
        <f>SUM(G166:G172)</f>
        <v>168100</v>
      </c>
      <c r="H165" s="32">
        <f>SUM(H166:H172)</f>
        <v>37500</v>
      </c>
      <c r="I165" s="47"/>
      <c r="J165" s="38"/>
      <c r="K165" s="38"/>
      <c r="L165" s="48"/>
    </row>
    <row r="166" s="5" customFormat="1" ht="162" customHeight="1" spans="1:12">
      <c r="A166" s="30">
        <f>IF(COUNTA(E166)=1,COUNTA($E$14:E166),“空”)</f>
        <v>116</v>
      </c>
      <c r="B166" s="33" t="s">
        <v>469</v>
      </c>
      <c r="C166" s="41" t="s">
        <v>470</v>
      </c>
      <c r="D166" s="33" t="s">
        <v>56</v>
      </c>
      <c r="E166" s="33" t="s">
        <v>57</v>
      </c>
      <c r="F166" s="35" t="s">
        <v>471</v>
      </c>
      <c r="G166" s="36">
        <v>123000</v>
      </c>
      <c r="H166" s="36">
        <v>25000</v>
      </c>
      <c r="I166" s="37" t="s">
        <v>111</v>
      </c>
      <c r="J166" s="37" t="s">
        <v>52</v>
      </c>
      <c r="K166" s="44" t="s">
        <v>472</v>
      </c>
      <c r="L166" s="48"/>
    </row>
    <row r="167" s="5" customFormat="1" ht="100" customHeight="1" spans="1:12">
      <c r="A167" s="30">
        <f>IF(COUNTA(E167)=1,COUNTA($E$14:E167),“空”)</f>
        <v>117</v>
      </c>
      <c r="B167" s="33" t="s">
        <v>473</v>
      </c>
      <c r="C167" s="34" t="s">
        <v>474</v>
      </c>
      <c r="D167" s="33" t="s">
        <v>56</v>
      </c>
      <c r="E167" s="33" t="s">
        <v>57</v>
      </c>
      <c r="F167" s="35" t="s">
        <v>475</v>
      </c>
      <c r="G167" s="36">
        <v>14100</v>
      </c>
      <c r="H167" s="36">
        <v>4000</v>
      </c>
      <c r="I167" s="37" t="s">
        <v>111</v>
      </c>
      <c r="J167" s="37" t="s">
        <v>52</v>
      </c>
      <c r="K167" s="44" t="s">
        <v>152</v>
      </c>
      <c r="L167" s="48"/>
    </row>
    <row r="168" s="5" customFormat="1" ht="100" customHeight="1" spans="1:12">
      <c r="A168" s="30">
        <f>IF(COUNTA(E168)=1,COUNTA($E$14:E168),“空”)</f>
        <v>118</v>
      </c>
      <c r="B168" s="33" t="s">
        <v>476</v>
      </c>
      <c r="C168" s="34" t="s">
        <v>477</v>
      </c>
      <c r="D168" s="33" t="s">
        <v>196</v>
      </c>
      <c r="E168" s="33" t="s">
        <v>77</v>
      </c>
      <c r="F168" s="35" t="s">
        <v>478</v>
      </c>
      <c r="G168" s="36">
        <v>11000</v>
      </c>
      <c r="H168" s="36">
        <v>3000</v>
      </c>
      <c r="I168" s="37" t="s">
        <v>111</v>
      </c>
      <c r="J168" s="37" t="s">
        <v>52</v>
      </c>
      <c r="K168" s="44" t="s">
        <v>479</v>
      </c>
      <c r="L168" s="48"/>
    </row>
    <row r="169" s="5" customFormat="1" ht="100" customHeight="1" spans="1:12">
      <c r="A169" s="30">
        <f>IF(COUNTA(E169)=1,COUNTA($E$14:E169),“空”)</f>
        <v>119</v>
      </c>
      <c r="B169" s="33" t="s">
        <v>480</v>
      </c>
      <c r="C169" s="34" t="s">
        <v>481</v>
      </c>
      <c r="D169" s="33" t="s">
        <v>48</v>
      </c>
      <c r="E169" s="33" t="s">
        <v>49</v>
      </c>
      <c r="F169" s="35" t="s">
        <v>482</v>
      </c>
      <c r="G169" s="36">
        <v>5000</v>
      </c>
      <c r="H169" s="36">
        <v>1000</v>
      </c>
      <c r="I169" s="37" t="s">
        <v>42</v>
      </c>
      <c r="J169" s="37" t="s">
        <v>483</v>
      </c>
      <c r="K169" s="44" t="s">
        <v>484</v>
      </c>
      <c r="L169" s="48"/>
    </row>
    <row r="170" s="5" customFormat="1" ht="100" customHeight="1" spans="1:12">
      <c r="A170" s="30">
        <f>IF(COUNTA(E170)=1,COUNTA($E$14:E170),“空”)</f>
        <v>120</v>
      </c>
      <c r="B170" s="33" t="s">
        <v>485</v>
      </c>
      <c r="C170" s="34" t="s">
        <v>486</v>
      </c>
      <c r="D170" s="33" t="s">
        <v>487</v>
      </c>
      <c r="E170" s="33" t="s">
        <v>32</v>
      </c>
      <c r="F170" s="35" t="s">
        <v>488</v>
      </c>
      <c r="G170" s="36">
        <v>5000</v>
      </c>
      <c r="H170" s="36">
        <v>2000</v>
      </c>
      <c r="I170" s="37" t="s">
        <v>42</v>
      </c>
      <c r="J170" s="37" t="s">
        <v>52</v>
      </c>
      <c r="K170" s="44" t="s">
        <v>59</v>
      </c>
      <c r="L170" s="48"/>
    </row>
    <row r="171" s="6" customFormat="1" ht="100" customHeight="1" spans="1:12">
      <c r="A171" s="30">
        <f>IF(COUNTA(E171)=1,COUNTA($E$14:E171),“空”)</f>
        <v>121</v>
      </c>
      <c r="B171" s="40" t="s">
        <v>489</v>
      </c>
      <c r="C171" s="41" t="s">
        <v>490</v>
      </c>
      <c r="D171" s="44" t="s">
        <v>487</v>
      </c>
      <c r="E171" s="44" t="s">
        <v>77</v>
      </c>
      <c r="F171" s="42" t="s">
        <v>491</v>
      </c>
      <c r="G171" s="43">
        <v>5000</v>
      </c>
      <c r="H171" s="43">
        <v>1000</v>
      </c>
      <c r="I171" s="60" t="s">
        <v>42</v>
      </c>
      <c r="J171" s="61" t="s">
        <v>52</v>
      </c>
      <c r="K171" s="44" t="s">
        <v>492</v>
      </c>
      <c r="L171" s="48"/>
    </row>
    <row r="172" s="5" customFormat="1" ht="100" customHeight="1" spans="1:12">
      <c r="A172" s="30">
        <f>IF(COUNTA(E172)=1,COUNTA($E$14:E172),“空”)</f>
        <v>122</v>
      </c>
      <c r="B172" s="33" t="s">
        <v>493</v>
      </c>
      <c r="C172" s="34" t="s">
        <v>494</v>
      </c>
      <c r="D172" s="33" t="s">
        <v>487</v>
      </c>
      <c r="E172" s="33" t="s">
        <v>32</v>
      </c>
      <c r="F172" s="35" t="s">
        <v>495</v>
      </c>
      <c r="G172" s="36">
        <v>5000</v>
      </c>
      <c r="H172" s="36">
        <v>1500</v>
      </c>
      <c r="I172" s="37" t="s">
        <v>42</v>
      </c>
      <c r="J172" s="37" t="s">
        <v>52</v>
      </c>
      <c r="K172" s="44" t="s">
        <v>496</v>
      </c>
      <c r="L172" s="48"/>
    </row>
    <row r="173" s="3" customFormat="1" ht="100" customHeight="1" spans="1:12">
      <c r="A173" s="30"/>
      <c r="B173" s="25" t="s">
        <v>497</v>
      </c>
      <c r="C173" s="28">
        <f>SUM(C176,C179,C174)</f>
        <v>6</v>
      </c>
      <c r="D173" s="28"/>
      <c r="E173" s="28"/>
      <c r="F173" s="28"/>
      <c r="G173" s="28">
        <f>SUM(G176,G179,G174)</f>
        <v>1278881</v>
      </c>
      <c r="H173" s="28">
        <f>SUM(H176,H179,H174)</f>
        <v>253000</v>
      </c>
      <c r="I173" s="47"/>
      <c r="J173" s="38"/>
      <c r="K173" s="38"/>
      <c r="L173" s="48"/>
    </row>
    <row r="174" s="7" customFormat="1" ht="100" customHeight="1" spans="1:12">
      <c r="A174" s="52"/>
      <c r="B174" s="25" t="s">
        <v>16</v>
      </c>
      <c r="C174" s="28">
        <v>1</v>
      </c>
      <c r="D174" s="29"/>
      <c r="E174" s="29"/>
      <c r="F174" s="29"/>
      <c r="G174" s="28">
        <f>G175</f>
        <v>100000</v>
      </c>
      <c r="H174" s="28">
        <f>H175</f>
        <v>20000</v>
      </c>
      <c r="I174" s="27"/>
      <c r="J174" s="25"/>
      <c r="K174" s="25"/>
      <c r="L174" s="48"/>
    </row>
    <row r="175" s="6" customFormat="1" ht="100" customHeight="1" spans="1:12">
      <c r="A175" s="30">
        <f>IF(COUNTA(E175)=1,COUNTA($E$14:E175),“空”)</f>
        <v>123</v>
      </c>
      <c r="B175" s="44" t="s">
        <v>498</v>
      </c>
      <c r="C175" s="43" t="s">
        <v>499</v>
      </c>
      <c r="D175" s="44" t="s">
        <v>108</v>
      </c>
      <c r="E175" s="44" t="s">
        <v>142</v>
      </c>
      <c r="F175" s="42" t="s">
        <v>500</v>
      </c>
      <c r="G175" s="43">
        <v>100000</v>
      </c>
      <c r="H175" s="43">
        <v>20000</v>
      </c>
      <c r="I175" s="44" t="s">
        <v>303</v>
      </c>
      <c r="J175" s="44" t="s">
        <v>52</v>
      </c>
      <c r="K175" s="44" t="s">
        <v>80</v>
      </c>
      <c r="L175" s="48"/>
    </row>
    <row r="176" s="3" customFormat="1" ht="100" customHeight="1" spans="1:12">
      <c r="A176" s="30"/>
      <c r="B176" s="25" t="s">
        <v>25</v>
      </c>
      <c r="C176" s="28">
        <f>COUNTA(C177:C178)</f>
        <v>2</v>
      </c>
      <c r="D176" s="38"/>
      <c r="E176" s="38"/>
      <c r="F176" s="39"/>
      <c r="G176" s="32">
        <f>SUM(G177:G178)</f>
        <v>523881</v>
      </c>
      <c r="H176" s="32">
        <f>SUM(H177:H178)</f>
        <v>103000</v>
      </c>
      <c r="I176" s="47"/>
      <c r="J176" s="38"/>
      <c r="K176" s="38"/>
      <c r="L176" s="48"/>
    </row>
    <row r="177" s="5" customFormat="1" ht="100" customHeight="1" spans="1:12">
      <c r="A177" s="30">
        <f>IF(COUNTA(E177)=1,COUNTA($E$14:E177),“空”)</f>
        <v>124</v>
      </c>
      <c r="B177" s="33" t="s">
        <v>501</v>
      </c>
      <c r="C177" s="34" t="s">
        <v>502</v>
      </c>
      <c r="D177" s="33" t="s">
        <v>83</v>
      </c>
      <c r="E177" s="33" t="s">
        <v>77</v>
      </c>
      <c r="F177" s="35" t="s">
        <v>503</v>
      </c>
      <c r="G177" s="36">
        <v>500000</v>
      </c>
      <c r="H177" s="36">
        <v>100000</v>
      </c>
      <c r="I177" s="37" t="s">
        <v>42</v>
      </c>
      <c r="J177" s="37" t="s">
        <v>504</v>
      </c>
      <c r="K177" s="44" t="s">
        <v>120</v>
      </c>
      <c r="L177" s="48"/>
    </row>
    <row r="178" s="5" customFormat="1" ht="100" customHeight="1" spans="1:12">
      <c r="A178" s="30">
        <f>IF(COUNTA(E178)=1,COUNTA($E$14:E178),“空”)</f>
        <v>125</v>
      </c>
      <c r="B178" s="56" t="s">
        <v>505</v>
      </c>
      <c r="C178" s="57" t="s">
        <v>502</v>
      </c>
      <c r="D178" s="37" t="s">
        <v>83</v>
      </c>
      <c r="E178" s="37" t="s">
        <v>77</v>
      </c>
      <c r="F178" s="35" t="s">
        <v>506</v>
      </c>
      <c r="G178" s="36">
        <v>23881</v>
      </c>
      <c r="H178" s="36">
        <v>3000</v>
      </c>
      <c r="I178" s="37" t="s">
        <v>111</v>
      </c>
      <c r="J178" s="37" t="s">
        <v>52</v>
      </c>
      <c r="K178" s="44" t="s">
        <v>444</v>
      </c>
      <c r="L178" s="48"/>
    </row>
    <row r="179" s="3" customFormat="1" ht="100" customHeight="1" spans="1:12">
      <c r="A179" s="30"/>
      <c r="B179" s="58" t="s">
        <v>26</v>
      </c>
      <c r="C179" s="28">
        <f>COUNTA(C180:C182)</f>
        <v>3</v>
      </c>
      <c r="D179" s="38"/>
      <c r="E179" s="38"/>
      <c r="F179" s="59"/>
      <c r="G179" s="32">
        <f>SUM(G180:G182)</f>
        <v>655000</v>
      </c>
      <c r="H179" s="32">
        <f>SUM(H180:H182)</f>
        <v>130000</v>
      </c>
      <c r="I179" s="62"/>
      <c r="J179" s="38"/>
      <c r="K179" s="58"/>
      <c r="L179" s="48"/>
    </row>
    <row r="180" s="6" customFormat="1" ht="100" customHeight="1" spans="1:12">
      <c r="A180" s="30">
        <f>IF(COUNTA(E180)=1,COUNTA($E$14:E180),“空”)</f>
        <v>126</v>
      </c>
      <c r="B180" s="40" t="s">
        <v>507</v>
      </c>
      <c r="C180" s="41" t="s">
        <v>508</v>
      </c>
      <c r="D180" s="40" t="s">
        <v>83</v>
      </c>
      <c r="E180" s="40" t="s">
        <v>77</v>
      </c>
      <c r="F180" s="42" t="s">
        <v>509</v>
      </c>
      <c r="G180" s="43">
        <v>440000</v>
      </c>
      <c r="H180" s="43">
        <v>100000</v>
      </c>
      <c r="I180" s="44" t="s">
        <v>70</v>
      </c>
      <c r="J180" s="44" t="s">
        <v>52</v>
      </c>
      <c r="K180" s="44" t="s">
        <v>510</v>
      </c>
      <c r="L180" s="48"/>
    </row>
    <row r="181" s="6" customFormat="1" ht="100" customHeight="1" spans="1:12">
      <c r="A181" s="30">
        <f>IF(COUNTA(E181)=1,COUNTA($E$14:E181),“空”)</f>
        <v>127</v>
      </c>
      <c r="B181" s="40" t="s">
        <v>511</v>
      </c>
      <c r="C181" s="41" t="s">
        <v>512</v>
      </c>
      <c r="D181" s="40" t="s">
        <v>83</v>
      </c>
      <c r="E181" s="40" t="s">
        <v>77</v>
      </c>
      <c r="F181" s="42" t="s">
        <v>513</v>
      </c>
      <c r="G181" s="43">
        <v>110000</v>
      </c>
      <c r="H181" s="43">
        <v>20000</v>
      </c>
      <c r="I181" s="44" t="s">
        <v>70</v>
      </c>
      <c r="J181" s="44" t="s">
        <v>52</v>
      </c>
      <c r="K181" s="44" t="s">
        <v>71</v>
      </c>
      <c r="L181" s="48"/>
    </row>
    <row r="182" s="6" customFormat="1" ht="100" customHeight="1" spans="1:12">
      <c r="A182" s="30">
        <f>IF(COUNTA(E182)=1,COUNTA($E$14:E182),“空”)</f>
        <v>128</v>
      </c>
      <c r="B182" s="40" t="s">
        <v>514</v>
      </c>
      <c r="C182" s="41" t="s">
        <v>515</v>
      </c>
      <c r="D182" s="40" t="s">
        <v>108</v>
      </c>
      <c r="E182" s="40" t="s">
        <v>142</v>
      </c>
      <c r="F182" s="42" t="s">
        <v>516</v>
      </c>
      <c r="G182" s="43">
        <v>105000</v>
      </c>
      <c r="H182" s="43">
        <v>10000</v>
      </c>
      <c r="I182" s="44" t="s">
        <v>206</v>
      </c>
      <c r="J182" s="44" t="s">
        <v>52</v>
      </c>
      <c r="K182" s="44" t="s">
        <v>64</v>
      </c>
      <c r="L182" s="48"/>
    </row>
    <row r="183" s="3" customFormat="1" ht="100" customHeight="1" spans="1:12">
      <c r="A183" s="30"/>
      <c r="B183" s="25" t="s">
        <v>517</v>
      </c>
      <c r="C183" s="28">
        <f>SUM(C184,C192,C212)</f>
        <v>32</v>
      </c>
      <c r="D183" s="29"/>
      <c r="E183" s="29"/>
      <c r="F183" s="29"/>
      <c r="G183" s="28">
        <f>SUM(G184,G192,G212)</f>
        <v>1691520</v>
      </c>
      <c r="H183" s="28">
        <f>SUM(H184,H192,H212)</f>
        <v>203420</v>
      </c>
      <c r="I183" s="47"/>
      <c r="J183" s="38"/>
      <c r="K183" s="38"/>
      <c r="L183" s="48"/>
    </row>
    <row r="184" s="3" customFormat="1" ht="100" customHeight="1" spans="1:12">
      <c r="A184" s="30"/>
      <c r="B184" s="25" t="s">
        <v>24</v>
      </c>
      <c r="C184" s="28">
        <f>COUNTA(C185:C191)</f>
        <v>7</v>
      </c>
      <c r="D184" s="38"/>
      <c r="E184" s="38"/>
      <c r="F184" s="39"/>
      <c r="G184" s="32">
        <f>SUM(G185:G191)</f>
        <v>201568</v>
      </c>
      <c r="H184" s="32">
        <f>SUM(H185:H191)</f>
        <v>35000</v>
      </c>
      <c r="I184" s="47"/>
      <c r="J184" s="38"/>
      <c r="K184" s="38"/>
      <c r="L184" s="48"/>
    </row>
    <row r="185" s="6" customFormat="1" ht="100" customHeight="1" spans="1:12">
      <c r="A185" s="30">
        <f>IF(COUNTA(E185)=1,COUNTA($E$14:E185),“空”)</f>
        <v>129</v>
      </c>
      <c r="B185" s="44" t="s">
        <v>518</v>
      </c>
      <c r="C185" s="43" t="s">
        <v>519</v>
      </c>
      <c r="D185" s="44" t="s">
        <v>48</v>
      </c>
      <c r="E185" s="44" t="s">
        <v>49</v>
      </c>
      <c r="F185" s="42" t="s">
        <v>520</v>
      </c>
      <c r="G185" s="43">
        <v>96929</v>
      </c>
      <c r="H185" s="43">
        <v>1000</v>
      </c>
      <c r="I185" s="44" t="s">
        <v>225</v>
      </c>
      <c r="J185" s="44" t="s">
        <v>52</v>
      </c>
      <c r="K185" s="44" t="s">
        <v>80</v>
      </c>
      <c r="L185" s="48"/>
    </row>
    <row r="186" s="6" customFormat="1" ht="100" customHeight="1" spans="1:12">
      <c r="A186" s="30">
        <f>IF(COUNTA(E186)=1,COUNTA($E$14:E186),“空”)</f>
        <v>130</v>
      </c>
      <c r="B186" s="40" t="s">
        <v>521</v>
      </c>
      <c r="C186" s="41" t="s">
        <v>522</v>
      </c>
      <c r="D186" s="40" t="s">
        <v>48</v>
      </c>
      <c r="E186" s="40" t="s">
        <v>49</v>
      </c>
      <c r="F186" s="42" t="s">
        <v>523</v>
      </c>
      <c r="G186" s="43">
        <v>38184</v>
      </c>
      <c r="H186" s="43">
        <v>20000</v>
      </c>
      <c r="I186" s="44" t="s">
        <v>79</v>
      </c>
      <c r="J186" s="44" t="s">
        <v>52</v>
      </c>
      <c r="K186" s="44" t="s">
        <v>168</v>
      </c>
      <c r="L186" s="48"/>
    </row>
    <row r="187" s="6" customFormat="1" ht="100" customHeight="1" spans="1:12">
      <c r="A187" s="30">
        <f>IF(COUNTA(E187)=1,COUNTA($E$14:E187),“空”)</f>
        <v>131</v>
      </c>
      <c r="B187" s="44" t="s">
        <v>524</v>
      </c>
      <c r="C187" s="43" t="s">
        <v>525</v>
      </c>
      <c r="D187" s="44" t="s">
        <v>83</v>
      </c>
      <c r="E187" s="44" t="s">
        <v>77</v>
      </c>
      <c r="F187" s="42" t="s">
        <v>526</v>
      </c>
      <c r="G187" s="43">
        <v>24000</v>
      </c>
      <c r="H187" s="43">
        <v>5000</v>
      </c>
      <c r="I187" s="44" t="s">
        <v>225</v>
      </c>
      <c r="J187" s="44" t="s">
        <v>52</v>
      </c>
      <c r="K187" s="44" t="s">
        <v>80</v>
      </c>
      <c r="L187" s="48"/>
    </row>
    <row r="188" s="6" customFormat="1" ht="100" customHeight="1" spans="1:12">
      <c r="A188" s="30">
        <f>IF(COUNTA(E188)=1,COUNTA($E$14:E188),“空”)</f>
        <v>132</v>
      </c>
      <c r="B188" s="44" t="s">
        <v>527</v>
      </c>
      <c r="C188" s="43" t="s">
        <v>528</v>
      </c>
      <c r="D188" s="44" t="s">
        <v>288</v>
      </c>
      <c r="E188" s="44" t="s">
        <v>289</v>
      </c>
      <c r="F188" s="42" t="s">
        <v>529</v>
      </c>
      <c r="G188" s="43">
        <v>14400</v>
      </c>
      <c r="H188" s="43">
        <v>5000</v>
      </c>
      <c r="I188" s="44" t="s">
        <v>225</v>
      </c>
      <c r="J188" s="44" t="s">
        <v>530</v>
      </c>
      <c r="K188" s="44" t="s">
        <v>80</v>
      </c>
      <c r="L188" s="48"/>
    </row>
    <row r="189" s="6" customFormat="1" ht="100" customHeight="1" spans="1:12">
      <c r="A189" s="30">
        <f>IF(COUNTA(E189)=1,COUNTA($E$14:E189),“空”)</f>
        <v>133</v>
      </c>
      <c r="B189" s="44" t="s">
        <v>531</v>
      </c>
      <c r="C189" s="43" t="s">
        <v>532</v>
      </c>
      <c r="D189" s="44" t="s">
        <v>48</v>
      </c>
      <c r="E189" s="44" t="s">
        <v>49</v>
      </c>
      <c r="F189" s="42" t="s">
        <v>533</v>
      </c>
      <c r="G189" s="43">
        <v>10000</v>
      </c>
      <c r="H189" s="43">
        <v>1000</v>
      </c>
      <c r="I189" s="44" t="s">
        <v>225</v>
      </c>
      <c r="J189" s="44" t="s">
        <v>52</v>
      </c>
      <c r="K189" s="44" t="s">
        <v>80</v>
      </c>
      <c r="L189" s="48"/>
    </row>
    <row r="190" s="6" customFormat="1" ht="100" customHeight="1" spans="1:12">
      <c r="A190" s="30">
        <f>IF(COUNTA(E190)=1,COUNTA($E$14:E190),“空”)</f>
        <v>134</v>
      </c>
      <c r="B190" s="44" t="s">
        <v>534</v>
      </c>
      <c r="C190" s="43" t="s">
        <v>535</v>
      </c>
      <c r="D190" s="44" t="s">
        <v>48</v>
      </c>
      <c r="E190" s="44" t="s">
        <v>49</v>
      </c>
      <c r="F190" s="42" t="s">
        <v>536</v>
      </c>
      <c r="G190" s="43">
        <v>10000</v>
      </c>
      <c r="H190" s="43">
        <v>1000</v>
      </c>
      <c r="I190" s="44" t="s">
        <v>225</v>
      </c>
      <c r="J190" s="44" t="s">
        <v>52</v>
      </c>
      <c r="K190" s="44" t="s">
        <v>80</v>
      </c>
      <c r="L190" s="48"/>
    </row>
    <row r="191" s="6" customFormat="1" ht="100" customHeight="1" spans="1:12">
      <c r="A191" s="30">
        <f>IF(COUNTA(E191)=1,COUNTA($E$14:E191),“空”)</f>
        <v>135</v>
      </c>
      <c r="B191" s="44" t="s">
        <v>537</v>
      </c>
      <c r="C191" s="43" t="s">
        <v>538</v>
      </c>
      <c r="D191" s="44" t="s">
        <v>48</v>
      </c>
      <c r="E191" s="44" t="s">
        <v>49</v>
      </c>
      <c r="F191" s="42" t="s">
        <v>539</v>
      </c>
      <c r="G191" s="43">
        <v>8055</v>
      </c>
      <c r="H191" s="43">
        <v>2000</v>
      </c>
      <c r="I191" s="44" t="s">
        <v>79</v>
      </c>
      <c r="J191" s="44" t="s">
        <v>52</v>
      </c>
      <c r="K191" s="44" t="s">
        <v>80</v>
      </c>
      <c r="L191" s="48"/>
    </row>
    <row r="192" s="3" customFormat="1" ht="100" customHeight="1" spans="1:12">
      <c r="A192" s="30"/>
      <c r="B192" s="38" t="s">
        <v>25</v>
      </c>
      <c r="C192" s="28">
        <f>COUNTA(C193:C211)</f>
        <v>19</v>
      </c>
      <c r="D192" s="38"/>
      <c r="E192" s="38"/>
      <c r="F192" s="39"/>
      <c r="G192" s="32">
        <f>SUM(G193:G211)</f>
        <v>1139442</v>
      </c>
      <c r="H192" s="32">
        <f>SUM(H193:H211)</f>
        <v>106550</v>
      </c>
      <c r="I192" s="47"/>
      <c r="J192" s="38"/>
      <c r="K192" s="38"/>
      <c r="L192" s="48"/>
    </row>
    <row r="193" s="5" customFormat="1" ht="100" customHeight="1" spans="1:12">
      <c r="A193" s="30">
        <f>IF(COUNTA(E193)=1,COUNTA($E$14:E193),“空”)</f>
        <v>136</v>
      </c>
      <c r="B193" s="37" t="s">
        <v>540</v>
      </c>
      <c r="C193" s="36" t="s">
        <v>541</v>
      </c>
      <c r="D193" s="37" t="s">
        <v>83</v>
      </c>
      <c r="E193" s="37" t="s">
        <v>77</v>
      </c>
      <c r="F193" s="35" t="s">
        <v>542</v>
      </c>
      <c r="G193" s="36">
        <v>200000</v>
      </c>
      <c r="H193" s="36">
        <v>10000</v>
      </c>
      <c r="I193" s="37" t="s">
        <v>127</v>
      </c>
      <c r="J193" s="37" t="s">
        <v>52</v>
      </c>
      <c r="K193" s="44" t="s">
        <v>99</v>
      </c>
      <c r="L193" s="48"/>
    </row>
    <row r="194" s="5" customFormat="1" ht="100" customHeight="1" spans="1:12">
      <c r="A194" s="30">
        <f>IF(COUNTA(E194)=1,COUNTA($E$14:E194),“空”)</f>
        <v>137</v>
      </c>
      <c r="B194" s="33" t="s">
        <v>543</v>
      </c>
      <c r="C194" s="34" t="s">
        <v>544</v>
      </c>
      <c r="D194" s="33" t="s">
        <v>67</v>
      </c>
      <c r="E194" s="33" t="s">
        <v>68</v>
      </c>
      <c r="F194" s="35" t="s">
        <v>545</v>
      </c>
      <c r="G194" s="36">
        <v>150000</v>
      </c>
      <c r="H194" s="36">
        <v>10000</v>
      </c>
      <c r="I194" s="37" t="s">
        <v>51</v>
      </c>
      <c r="J194" s="37" t="s">
        <v>52</v>
      </c>
      <c r="K194" s="44" t="s">
        <v>546</v>
      </c>
      <c r="L194" s="48"/>
    </row>
    <row r="195" s="6" customFormat="1" ht="100" customHeight="1" spans="1:13">
      <c r="A195" s="30">
        <f>IF(COUNTA(E195)=1,COUNTA($E$14:E195),“空”)</f>
        <v>138</v>
      </c>
      <c r="B195" s="40" t="s">
        <v>547</v>
      </c>
      <c r="C195" s="41" t="s">
        <v>548</v>
      </c>
      <c r="D195" s="40" t="s">
        <v>345</v>
      </c>
      <c r="E195" s="40" t="s">
        <v>219</v>
      </c>
      <c r="F195" s="42" t="s">
        <v>549</v>
      </c>
      <c r="G195" s="43">
        <v>136903</v>
      </c>
      <c r="H195" s="43">
        <v>6800</v>
      </c>
      <c r="I195" s="44" t="s">
        <v>51</v>
      </c>
      <c r="J195" s="44" t="s">
        <v>550</v>
      </c>
      <c r="K195" s="44" t="s">
        <v>120</v>
      </c>
      <c r="L195" s="48"/>
      <c r="M195" s="65"/>
    </row>
    <row r="196" s="6" customFormat="1" ht="100" customHeight="1" spans="1:13">
      <c r="A196" s="30">
        <f>IF(COUNTA(E196)=1,COUNTA($E$14:E196),“空”)</f>
        <v>139</v>
      </c>
      <c r="B196" s="40" t="s">
        <v>551</v>
      </c>
      <c r="C196" s="41" t="s">
        <v>552</v>
      </c>
      <c r="D196" s="40" t="s">
        <v>345</v>
      </c>
      <c r="E196" s="40" t="s">
        <v>219</v>
      </c>
      <c r="F196" s="42" t="s">
        <v>553</v>
      </c>
      <c r="G196" s="43">
        <v>128208</v>
      </c>
      <c r="H196" s="43">
        <v>10000</v>
      </c>
      <c r="I196" s="44" t="s">
        <v>111</v>
      </c>
      <c r="J196" s="44" t="s">
        <v>550</v>
      </c>
      <c r="K196" s="44" t="s">
        <v>120</v>
      </c>
      <c r="L196" s="66"/>
      <c r="M196" s="65"/>
    </row>
    <row r="197" s="6" customFormat="1" ht="145" customHeight="1" spans="1:13">
      <c r="A197" s="30">
        <f>IF(COUNTA(E197)=1,COUNTA($E$14:E197),“空”)</f>
        <v>140</v>
      </c>
      <c r="B197" s="40" t="s">
        <v>554</v>
      </c>
      <c r="C197" s="41" t="s">
        <v>552</v>
      </c>
      <c r="D197" s="40" t="s">
        <v>345</v>
      </c>
      <c r="E197" s="40" t="s">
        <v>219</v>
      </c>
      <c r="F197" s="42" t="s">
        <v>555</v>
      </c>
      <c r="G197" s="43">
        <v>108875</v>
      </c>
      <c r="H197" s="43">
        <v>10000</v>
      </c>
      <c r="I197" s="44" t="s">
        <v>111</v>
      </c>
      <c r="J197" s="44" t="s">
        <v>550</v>
      </c>
      <c r="K197" s="44" t="s">
        <v>120</v>
      </c>
      <c r="L197" s="66"/>
      <c r="M197" s="65"/>
    </row>
    <row r="198" s="6" customFormat="1" ht="160" customHeight="1" spans="1:12">
      <c r="A198" s="30">
        <f>IF(COUNTA(E198)=1,COUNTA($E$14:E198),“空”)</f>
        <v>141</v>
      </c>
      <c r="B198" s="40" t="s">
        <v>556</v>
      </c>
      <c r="C198" s="41" t="s">
        <v>557</v>
      </c>
      <c r="D198" s="40" t="s">
        <v>83</v>
      </c>
      <c r="E198" s="40" t="s">
        <v>77</v>
      </c>
      <c r="F198" s="42" t="s">
        <v>558</v>
      </c>
      <c r="G198" s="43">
        <v>63500</v>
      </c>
      <c r="H198" s="43">
        <v>8000</v>
      </c>
      <c r="I198" s="44" t="s">
        <v>42</v>
      </c>
      <c r="J198" s="44" t="s">
        <v>559</v>
      </c>
      <c r="K198" s="44" t="s">
        <v>59</v>
      </c>
      <c r="L198" s="66"/>
    </row>
    <row r="199" s="5" customFormat="1" ht="100" customHeight="1" spans="1:12">
      <c r="A199" s="30">
        <f>IF(COUNTA(E199)=1,COUNTA($E$14:E199),“空”)</f>
        <v>142</v>
      </c>
      <c r="B199" s="33" t="s">
        <v>560</v>
      </c>
      <c r="C199" s="34" t="s">
        <v>561</v>
      </c>
      <c r="D199" s="33" t="s">
        <v>108</v>
      </c>
      <c r="E199" s="33" t="s">
        <v>109</v>
      </c>
      <c r="F199" s="35" t="s">
        <v>562</v>
      </c>
      <c r="G199" s="36">
        <v>63000</v>
      </c>
      <c r="H199" s="36">
        <v>2000</v>
      </c>
      <c r="I199" s="37" t="s">
        <v>111</v>
      </c>
      <c r="J199" s="37" t="s">
        <v>464</v>
      </c>
      <c r="K199" s="44" t="s">
        <v>563</v>
      </c>
      <c r="L199" s="48"/>
    </row>
    <row r="200" s="6" customFormat="1" ht="185" customHeight="1" spans="1:13">
      <c r="A200" s="30">
        <f>IF(COUNTA(E200)=1,COUNTA($E$14:E200),“空”)</f>
        <v>143</v>
      </c>
      <c r="B200" s="44" t="s">
        <v>564</v>
      </c>
      <c r="C200" s="43" t="s">
        <v>565</v>
      </c>
      <c r="D200" s="44" t="s">
        <v>300</v>
      </c>
      <c r="E200" s="44" t="s">
        <v>301</v>
      </c>
      <c r="F200" s="42" t="s">
        <v>566</v>
      </c>
      <c r="G200" s="43">
        <v>60000</v>
      </c>
      <c r="H200" s="43">
        <v>5000</v>
      </c>
      <c r="I200" s="44" t="s">
        <v>42</v>
      </c>
      <c r="J200" s="44" t="s">
        <v>464</v>
      </c>
      <c r="K200" s="44" t="s">
        <v>444</v>
      </c>
      <c r="L200" s="48"/>
      <c r="M200" s="49"/>
    </row>
    <row r="201" s="5" customFormat="1" ht="100" customHeight="1" spans="1:13">
      <c r="A201" s="30">
        <f>IF(COUNTA(E201)=1,COUNTA($E$14:E201),“空”)</f>
        <v>144</v>
      </c>
      <c r="B201" s="33" t="s">
        <v>567</v>
      </c>
      <c r="C201" s="34" t="s">
        <v>568</v>
      </c>
      <c r="D201" s="33" t="s">
        <v>67</v>
      </c>
      <c r="E201" s="33" t="s">
        <v>68</v>
      </c>
      <c r="F201" s="35" t="s">
        <v>569</v>
      </c>
      <c r="G201" s="36">
        <v>40000</v>
      </c>
      <c r="H201" s="36">
        <v>16000</v>
      </c>
      <c r="I201" s="37" t="s">
        <v>111</v>
      </c>
      <c r="J201" s="37" t="s">
        <v>52</v>
      </c>
      <c r="K201" s="44" t="s">
        <v>120</v>
      </c>
      <c r="L201" s="48"/>
      <c r="M201" s="49"/>
    </row>
    <row r="202" s="5" customFormat="1" ht="100" customHeight="1" spans="1:12">
      <c r="A202" s="30">
        <f>IF(COUNTA(E202)=1,COUNTA($E$14:E202),“空”)</f>
        <v>145</v>
      </c>
      <c r="B202" s="33" t="s">
        <v>570</v>
      </c>
      <c r="C202" s="34" t="s">
        <v>571</v>
      </c>
      <c r="D202" s="33" t="s">
        <v>48</v>
      </c>
      <c r="E202" s="33" t="s">
        <v>49</v>
      </c>
      <c r="F202" s="35" t="s">
        <v>572</v>
      </c>
      <c r="G202" s="36">
        <v>35000</v>
      </c>
      <c r="H202" s="36">
        <v>10000</v>
      </c>
      <c r="I202" s="37" t="s">
        <v>42</v>
      </c>
      <c r="J202" s="37" t="s">
        <v>52</v>
      </c>
      <c r="K202" s="44" t="s">
        <v>168</v>
      </c>
      <c r="L202" s="48"/>
    </row>
    <row r="203" s="5" customFormat="1" ht="100" customHeight="1" spans="1:12">
      <c r="A203" s="30">
        <f>IF(COUNTA(E203)=1,COUNTA($E$14:E203),“空”)</f>
        <v>146</v>
      </c>
      <c r="B203" s="33" t="s">
        <v>573</v>
      </c>
      <c r="C203" s="34" t="s">
        <v>574</v>
      </c>
      <c r="D203" s="33" t="s">
        <v>345</v>
      </c>
      <c r="E203" s="33" t="s">
        <v>219</v>
      </c>
      <c r="F203" s="35" t="s">
        <v>575</v>
      </c>
      <c r="G203" s="36">
        <v>32000</v>
      </c>
      <c r="H203" s="36">
        <v>5000</v>
      </c>
      <c r="I203" s="37" t="s">
        <v>111</v>
      </c>
      <c r="J203" s="37" t="s">
        <v>52</v>
      </c>
      <c r="K203" s="44" t="s">
        <v>120</v>
      </c>
      <c r="L203" s="48"/>
    </row>
    <row r="204" s="5" customFormat="1" ht="100" customHeight="1" spans="1:13">
      <c r="A204" s="30">
        <f>IF(COUNTA(E204)=1,COUNTA($E$14:E204),“空”)</f>
        <v>147</v>
      </c>
      <c r="B204" s="33" t="s">
        <v>576</v>
      </c>
      <c r="C204" s="34" t="s">
        <v>577</v>
      </c>
      <c r="D204" s="33" t="s">
        <v>48</v>
      </c>
      <c r="E204" s="33" t="s">
        <v>49</v>
      </c>
      <c r="F204" s="35" t="s">
        <v>578</v>
      </c>
      <c r="G204" s="36">
        <v>27578</v>
      </c>
      <c r="H204" s="36">
        <v>2000</v>
      </c>
      <c r="I204" s="37" t="s">
        <v>111</v>
      </c>
      <c r="J204" s="37" t="s">
        <v>52</v>
      </c>
      <c r="K204" s="44" t="s">
        <v>168</v>
      </c>
      <c r="L204" s="48"/>
      <c r="M204" s="49"/>
    </row>
    <row r="205" s="5" customFormat="1" ht="100" customHeight="1" spans="1:12">
      <c r="A205" s="30">
        <f>IF(COUNTA(E205)=1,COUNTA($E$14:E205),“空”)</f>
        <v>148</v>
      </c>
      <c r="B205" s="33" t="s">
        <v>579</v>
      </c>
      <c r="C205" s="34" t="s">
        <v>580</v>
      </c>
      <c r="D205" s="33" t="s">
        <v>345</v>
      </c>
      <c r="E205" s="33" t="s">
        <v>219</v>
      </c>
      <c r="F205" s="35" t="s">
        <v>581</v>
      </c>
      <c r="G205" s="36">
        <v>25000</v>
      </c>
      <c r="H205" s="36">
        <v>2000</v>
      </c>
      <c r="I205" s="37" t="s">
        <v>111</v>
      </c>
      <c r="J205" s="37" t="s">
        <v>52</v>
      </c>
      <c r="K205" s="44" t="s">
        <v>582</v>
      </c>
      <c r="L205" s="48"/>
    </row>
    <row r="206" s="5" customFormat="1" ht="100" customHeight="1" spans="1:13">
      <c r="A206" s="30">
        <f>IF(COUNTA(E206)=1,COUNTA($E$14:E206),“空”)</f>
        <v>149</v>
      </c>
      <c r="B206" s="33" t="s">
        <v>583</v>
      </c>
      <c r="C206" s="34" t="s">
        <v>552</v>
      </c>
      <c r="D206" s="33" t="s">
        <v>345</v>
      </c>
      <c r="E206" s="33" t="s">
        <v>219</v>
      </c>
      <c r="F206" s="35" t="s">
        <v>584</v>
      </c>
      <c r="G206" s="36">
        <v>21696</v>
      </c>
      <c r="H206" s="36">
        <v>3000</v>
      </c>
      <c r="I206" s="37" t="s">
        <v>111</v>
      </c>
      <c r="J206" s="37" t="s">
        <v>52</v>
      </c>
      <c r="K206" s="44" t="s">
        <v>120</v>
      </c>
      <c r="L206" s="48"/>
      <c r="M206" s="65"/>
    </row>
    <row r="207" s="5" customFormat="1" ht="100" customHeight="1" spans="1:12">
      <c r="A207" s="30">
        <f>IF(COUNTA(E207)=1,COUNTA($E$14:E207),“空”)</f>
        <v>150</v>
      </c>
      <c r="B207" s="33" t="s">
        <v>585</v>
      </c>
      <c r="C207" s="34" t="s">
        <v>586</v>
      </c>
      <c r="D207" s="33" t="s">
        <v>300</v>
      </c>
      <c r="E207" s="33" t="s">
        <v>301</v>
      </c>
      <c r="F207" s="35" t="s">
        <v>587</v>
      </c>
      <c r="G207" s="36">
        <v>16773</v>
      </c>
      <c r="H207" s="36">
        <v>1000</v>
      </c>
      <c r="I207" s="37" t="s">
        <v>51</v>
      </c>
      <c r="J207" s="37" t="s">
        <v>52</v>
      </c>
      <c r="K207" s="44" t="s">
        <v>588</v>
      </c>
      <c r="L207" s="48"/>
    </row>
    <row r="208" s="6" customFormat="1" ht="120" customHeight="1" spans="1:13">
      <c r="A208" s="30">
        <f>IF(COUNTA(E208)=1,COUNTA($E$14:E208),“空”)</f>
        <v>151</v>
      </c>
      <c r="B208" s="40" t="s">
        <v>589</v>
      </c>
      <c r="C208" s="41" t="s">
        <v>557</v>
      </c>
      <c r="D208" s="40" t="s">
        <v>83</v>
      </c>
      <c r="E208" s="40" t="s">
        <v>77</v>
      </c>
      <c r="F208" s="42" t="s">
        <v>590</v>
      </c>
      <c r="G208" s="43">
        <v>12300</v>
      </c>
      <c r="H208" s="43">
        <v>200</v>
      </c>
      <c r="I208" s="44" t="s">
        <v>42</v>
      </c>
      <c r="J208" s="44" t="s">
        <v>559</v>
      </c>
      <c r="K208" s="44" t="s">
        <v>591</v>
      </c>
      <c r="L208" s="66"/>
      <c r="M208" s="65"/>
    </row>
    <row r="209" s="5" customFormat="1" ht="150" customHeight="1" spans="1:13">
      <c r="A209" s="30">
        <f>IF(COUNTA(E209)=1,COUNTA($E$14:E209),“空”)</f>
        <v>152</v>
      </c>
      <c r="B209" s="33" t="s">
        <v>592</v>
      </c>
      <c r="C209" s="34" t="s">
        <v>593</v>
      </c>
      <c r="D209" s="33" t="s">
        <v>288</v>
      </c>
      <c r="E209" s="33" t="s">
        <v>289</v>
      </c>
      <c r="F209" s="35" t="s">
        <v>594</v>
      </c>
      <c r="G209" s="36">
        <v>6865</v>
      </c>
      <c r="H209" s="36">
        <v>2500</v>
      </c>
      <c r="I209" s="37" t="s">
        <v>42</v>
      </c>
      <c r="J209" s="37" t="s">
        <v>483</v>
      </c>
      <c r="K209" s="44" t="s">
        <v>59</v>
      </c>
      <c r="L209" s="48"/>
      <c r="M209" s="49"/>
    </row>
    <row r="210" s="5" customFormat="1" ht="100" customHeight="1" spans="1:13">
      <c r="A210" s="30">
        <f>IF(COUNTA(E210)=1,COUNTA($E$14:E210),“空”)</f>
        <v>153</v>
      </c>
      <c r="B210" s="37" t="s">
        <v>595</v>
      </c>
      <c r="C210" s="36" t="s">
        <v>552</v>
      </c>
      <c r="D210" s="37" t="s">
        <v>108</v>
      </c>
      <c r="E210" s="37" t="s">
        <v>142</v>
      </c>
      <c r="F210" s="35" t="s">
        <v>596</v>
      </c>
      <c r="G210" s="36">
        <v>6744</v>
      </c>
      <c r="H210" s="36">
        <v>1700</v>
      </c>
      <c r="I210" s="37" t="s">
        <v>42</v>
      </c>
      <c r="J210" s="37" t="s">
        <v>483</v>
      </c>
      <c r="K210" s="44" t="s">
        <v>59</v>
      </c>
      <c r="L210" s="66"/>
      <c r="M210" s="6"/>
    </row>
    <row r="211" s="5" customFormat="1" ht="165" customHeight="1" spans="1:13">
      <c r="A211" s="30">
        <f>IF(COUNTA(E211)=1,COUNTA($E$14:E211),“空”)</f>
        <v>154</v>
      </c>
      <c r="B211" s="33" t="s">
        <v>597</v>
      </c>
      <c r="C211" s="34" t="s">
        <v>557</v>
      </c>
      <c r="D211" s="33" t="s">
        <v>83</v>
      </c>
      <c r="E211" s="33" t="s">
        <v>77</v>
      </c>
      <c r="F211" s="35" t="s">
        <v>598</v>
      </c>
      <c r="G211" s="36">
        <v>5000</v>
      </c>
      <c r="H211" s="36">
        <v>1350</v>
      </c>
      <c r="I211" s="37" t="s">
        <v>42</v>
      </c>
      <c r="J211" s="37" t="s">
        <v>559</v>
      </c>
      <c r="K211" s="44" t="s">
        <v>599</v>
      </c>
      <c r="L211" s="66"/>
      <c r="M211" s="6"/>
    </row>
    <row r="212" s="3" customFormat="1" ht="100" customHeight="1" spans="1:12">
      <c r="A212" s="30"/>
      <c r="B212" s="38" t="s">
        <v>26</v>
      </c>
      <c r="C212" s="28">
        <f>COUNTA(C213:C218)</f>
        <v>6</v>
      </c>
      <c r="D212" s="38"/>
      <c r="E212" s="38"/>
      <c r="F212" s="39"/>
      <c r="G212" s="32">
        <f>SUM(G213:G218)</f>
        <v>350510</v>
      </c>
      <c r="H212" s="32">
        <f>SUM(H213:H218)</f>
        <v>61870</v>
      </c>
      <c r="I212" s="47"/>
      <c r="J212" s="38"/>
      <c r="K212" s="38"/>
      <c r="L212" s="48"/>
    </row>
    <row r="213" s="6" customFormat="1" ht="100" customHeight="1" spans="1:13">
      <c r="A213" s="30">
        <f>IF(COUNTA(E213)=1,COUNTA($E$14:E213),“空”)</f>
        <v>155</v>
      </c>
      <c r="B213" s="63" t="s">
        <v>600</v>
      </c>
      <c r="C213" s="41" t="s">
        <v>552</v>
      </c>
      <c r="D213" s="40" t="s">
        <v>108</v>
      </c>
      <c r="E213" s="40" t="s">
        <v>142</v>
      </c>
      <c r="F213" s="42" t="s">
        <v>601</v>
      </c>
      <c r="G213" s="43">
        <v>95000</v>
      </c>
      <c r="H213" s="43">
        <v>16000</v>
      </c>
      <c r="I213" s="44" t="s">
        <v>70</v>
      </c>
      <c r="J213" s="44" t="s">
        <v>550</v>
      </c>
      <c r="K213" s="44" t="s">
        <v>64</v>
      </c>
      <c r="L213" s="48"/>
      <c r="M213" s="65"/>
    </row>
    <row r="214" s="6" customFormat="1" ht="100" customHeight="1" spans="1:13">
      <c r="A214" s="30">
        <f>IF(COUNTA(E214)=1,COUNTA($E$14:E214),“空”)</f>
        <v>156</v>
      </c>
      <c r="B214" s="40" t="s">
        <v>602</v>
      </c>
      <c r="C214" s="41" t="s">
        <v>552</v>
      </c>
      <c r="D214" s="40" t="s">
        <v>108</v>
      </c>
      <c r="E214" s="40" t="s">
        <v>142</v>
      </c>
      <c r="F214" s="42" t="s">
        <v>603</v>
      </c>
      <c r="G214" s="43">
        <v>129863</v>
      </c>
      <c r="H214" s="43">
        <v>23000</v>
      </c>
      <c r="I214" s="44" t="s">
        <v>70</v>
      </c>
      <c r="J214" s="44" t="s">
        <v>604</v>
      </c>
      <c r="K214" s="44" t="s">
        <v>64</v>
      </c>
      <c r="L214" s="48"/>
      <c r="M214" s="65"/>
    </row>
    <row r="215" s="6" customFormat="1" ht="100" customHeight="1" spans="1:12">
      <c r="A215" s="30">
        <f>IF(COUNTA(E215)=1,COUNTA($E$14:E215),“空”)</f>
        <v>157</v>
      </c>
      <c r="B215" s="40" t="s">
        <v>605</v>
      </c>
      <c r="C215" s="41" t="s">
        <v>552</v>
      </c>
      <c r="D215" s="40" t="s">
        <v>108</v>
      </c>
      <c r="E215" s="40" t="s">
        <v>142</v>
      </c>
      <c r="F215" s="42" t="s">
        <v>606</v>
      </c>
      <c r="G215" s="43">
        <v>67600</v>
      </c>
      <c r="H215" s="43">
        <v>15000</v>
      </c>
      <c r="I215" s="44" t="s">
        <v>70</v>
      </c>
      <c r="J215" s="44" t="s">
        <v>604</v>
      </c>
      <c r="K215" s="44" t="s">
        <v>64</v>
      </c>
      <c r="L215" s="48"/>
    </row>
    <row r="216" s="6" customFormat="1" ht="165" customHeight="1" spans="1:12">
      <c r="A216" s="30">
        <f>IF(COUNTA(E216)=1,COUNTA($E$14:E216),“空”)</f>
        <v>158</v>
      </c>
      <c r="B216" s="40" t="s">
        <v>607</v>
      </c>
      <c r="C216" s="41" t="s">
        <v>557</v>
      </c>
      <c r="D216" s="40" t="s">
        <v>83</v>
      </c>
      <c r="E216" s="40" t="s">
        <v>77</v>
      </c>
      <c r="F216" s="42" t="s">
        <v>608</v>
      </c>
      <c r="G216" s="43">
        <v>30047</v>
      </c>
      <c r="H216" s="43">
        <v>1870</v>
      </c>
      <c r="I216" s="44" t="s">
        <v>70</v>
      </c>
      <c r="J216" s="44" t="s">
        <v>550</v>
      </c>
      <c r="K216" s="44" t="s">
        <v>64</v>
      </c>
      <c r="L216" s="66"/>
    </row>
    <row r="217" s="6" customFormat="1" ht="100" customHeight="1" spans="1:12">
      <c r="A217" s="30">
        <f>IF(COUNTA(E217)=1,COUNTA($E$14:E217),“空”)</f>
        <v>159</v>
      </c>
      <c r="B217" s="44" t="s">
        <v>609</v>
      </c>
      <c r="C217" s="43" t="s">
        <v>580</v>
      </c>
      <c r="D217" s="44" t="s">
        <v>345</v>
      </c>
      <c r="E217" s="44" t="s">
        <v>219</v>
      </c>
      <c r="F217" s="42" t="s">
        <v>610</v>
      </c>
      <c r="G217" s="43">
        <v>18000</v>
      </c>
      <c r="H217" s="43">
        <v>1000</v>
      </c>
      <c r="I217" s="44" t="s">
        <v>206</v>
      </c>
      <c r="J217" s="44" t="s">
        <v>52</v>
      </c>
      <c r="K217" s="44" t="s">
        <v>64</v>
      </c>
      <c r="L217" s="48"/>
    </row>
    <row r="218" s="6" customFormat="1" ht="100" customHeight="1" spans="1:13">
      <c r="A218" s="30">
        <f>IF(COUNTA(E218)=1,COUNTA($E$14:E218),“空”)</f>
        <v>160</v>
      </c>
      <c r="B218" s="40" t="s">
        <v>611</v>
      </c>
      <c r="C218" s="41" t="s">
        <v>612</v>
      </c>
      <c r="D218" s="40" t="s">
        <v>300</v>
      </c>
      <c r="E218" s="40" t="s">
        <v>301</v>
      </c>
      <c r="F218" s="42" t="s">
        <v>613</v>
      </c>
      <c r="G218" s="43">
        <v>10000</v>
      </c>
      <c r="H218" s="43">
        <v>5000</v>
      </c>
      <c r="I218" s="44" t="s">
        <v>70</v>
      </c>
      <c r="J218" s="44" t="s">
        <v>52</v>
      </c>
      <c r="K218" s="44" t="s">
        <v>202</v>
      </c>
      <c r="L218" s="48"/>
      <c r="M218" s="49"/>
    </row>
    <row r="219" s="3" customFormat="1" ht="100" customHeight="1" spans="1:12">
      <c r="A219" s="30"/>
      <c r="B219" s="25" t="s">
        <v>614</v>
      </c>
      <c r="C219" s="28">
        <f>SUM(C220,C234,C241,C248,C269)</f>
        <v>40</v>
      </c>
      <c r="D219" s="29"/>
      <c r="E219" s="29"/>
      <c r="F219" s="29"/>
      <c r="G219" s="28">
        <f>SUM(G220,G234,G241,G248,G269)</f>
        <v>4204604</v>
      </c>
      <c r="H219" s="28">
        <f>SUM(H220,H234,H241,H248,H269)</f>
        <v>237003</v>
      </c>
      <c r="I219" s="67"/>
      <c r="J219" s="38"/>
      <c r="K219" s="38"/>
      <c r="L219" s="48"/>
    </row>
    <row r="220" s="3" customFormat="1" ht="100" customHeight="1" spans="1:12">
      <c r="A220" s="30"/>
      <c r="B220" s="25" t="s">
        <v>615</v>
      </c>
      <c r="C220" s="28">
        <f>SUM(C221,C223,C231)</f>
        <v>10</v>
      </c>
      <c r="D220" s="29"/>
      <c r="E220" s="29"/>
      <c r="F220" s="29"/>
      <c r="G220" s="28">
        <f>SUM(G221,G223,G231)</f>
        <v>2147756</v>
      </c>
      <c r="H220" s="28">
        <f>SUM(H221,H223,H231)</f>
        <v>93500</v>
      </c>
      <c r="I220" s="67"/>
      <c r="J220" s="38"/>
      <c r="K220" s="38"/>
      <c r="L220" s="48"/>
    </row>
    <row r="221" s="3" customFormat="1" ht="100" customHeight="1" spans="1:12">
      <c r="A221" s="30"/>
      <c r="B221" s="25" t="s">
        <v>24</v>
      </c>
      <c r="C221" s="28">
        <f>COUNTA(C222:C222)</f>
        <v>1</v>
      </c>
      <c r="D221" s="38"/>
      <c r="E221" s="38"/>
      <c r="F221" s="39"/>
      <c r="G221" s="32">
        <f>SUM(G222:G222)</f>
        <v>15000</v>
      </c>
      <c r="H221" s="32">
        <f>SUM(H222:H222)</f>
        <v>6000</v>
      </c>
      <c r="I221" s="67"/>
      <c r="J221" s="38"/>
      <c r="K221" s="38"/>
      <c r="L221" s="48"/>
    </row>
    <row r="222" s="6" customFormat="1" ht="100" customHeight="1" spans="1:12">
      <c r="A222" s="30">
        <f>IF(COUNTA(E222)=1,COUNTA($E$14:E222),“空”)</f>
        <v>161</v>
      </c>
      <c r="B222" s="44" t="s">
        <v>616</v>
      </c>
      <c r="C222" s="43" t="s">
        <v>617</v>
      </c>
      <c r="D222" s="44" t="s">
        <v>325</v>
      </c>
      <c r="E222" s="44" t="s">
        <v>326</v>
      </c>
      <c r="F222" s="42" t="s">
        <v>618</v>
      </c>
      <c r="G222" s="43">
        <v>15000</v>
      </c>
      <c r="H222" s="43">
        <v>6000</v>
      </c>
      <c r="I222" s="44" t="s">
        <v>79</v>
      </c>
      <c r="J222" s="44" t="s">
        <v>52</v>
      </c>
      <c r="K222" s="44" t="s">
        <v>80</v>
      </c>
      <c r="L222" s="48"/>
    </row>
    <row r="223" s="8" customFormat="1" ht="100" customHeight="1" spans="1:12">
      <c r="A223" s="30"/>
      <c r="B223" s="25" t="s">
        <v>25</v>
      </c>
      <c r="C223" s="28">
        <f>COUNTA(C224:C230)</f>
        <v>7</v>
      </c>
      <c r="D223" s="27"/>
      <c r="E223" s="27"/>
      <c r="F223" s="27"/>
      <c r="G223" s="32">
        <f>SUM(G224:G230)</f>
        <v>2106030</v>
      </c>
      <c r="H223" s="32">
        <f>SUM(H224:H230)</f>
        <v>85500</v>
      </c>
      <c r="I223" s="32"/>
      <c r="J223" s="27"/>
      <c r="K223" s="27"/>
      <c r="L223" s="48"/>
    </row>
    <row r="224" s="5" customFormat="1" ht="156" customHeight="1" spans="1:12">
      <c r="A224" s="30">
        <f>IF(COUNTA(E224)=1,COUNTA($E$14:E224),“空”)</f>
        <v>162</v>
      </c>
      <c r="B224" s="33" t="s">
        <v>619</v>
      </c>
      <c r="C224" s="34" t="s">
        <v>620</v>
      </c>
      <c r="D224" s="33" t="s">
        <v>621</v>
      </c>
      <c r="E224" s="33" t="s">
        <v>622</v>
      </c>
      <c r="F224" s="35" t="s">
        <v>623</v>
      </c>
      <c r="G224" s="36">
        <v>1150000</v>
      </c>
      <c r="H224" s="36">
        <v>40000</v>
      </c>
      <c r="I224" s="37" t="s">
        <v>94</v>
      </c>
      <c r="J224" s="37" t="s">
        <v>52</v>
      </c>
      <c r="K224" s="44" t="s">
        <v>624</v>
      </c>
      <c r="L224" s="48"/>
    </row>
    <row r="225" s="5" customFormat="1" ht="100" customHeight="1" spans="1:12">
      <c r="A225" s="30">
        <f>IF(COUNTA(E225)=1,COUNTA($E$14:E225),“空”)</f>
        <v>163</v>
      </c>
      <c r="B225" s="33" t="s">
        <v>625</v>
      </c>
      <c r="C225" s="34" t="s">
        <v>626</v>
      </c>
      <c r="D225" s="33" t="s">
        <v>621</v>
      </c>
      <c r="E225" s="33" t="s">
        <v>622</v>
      </c>
      <c r="F225" s="35" t="s">
        <v>627</v>
      </c>
      <c r="G225" s="36">
        <v>676000</v>
      </c>
      <c r="H225" s="36">
        <v>30000</v>
      </c>
      <c r="I225" s="37" t="s">
        <v>451</v>
      </c>
      <c r="J225" s="37" t="s">
        <v>52</v>
      </c>
      <c r="K225" s="44" t="s">
        <v>628</v>
      </c>
      <c r="L225" s="48"/>
    </row>
    <row r="226" s="6" customFormat="1" ht="125" customHeight="1" spans="1:12">
      <c r="A226" s="30">
        <f>IF(COUNTA(E226)=1,COUNTA($E$14:E226),“空”)</f>
        <v>164</v>
      </c>
      <c r="B226" s="33" t="s">
        <v>629</v>
      </c>
      <c r="C226" s="34" t="s">
        <v>630</v>
      </c>
      <c r="D226" s="33" t="s">
        <v>631</v>
      </c>
      <c r="E226" s="33" t="s">
        <v>49</v>
      </c>
      <c r="F226" s="35" t="s">
        <v>632</v>
      </c>
      <c r="G226" s="36">
        <v>100000</v>
      </c>
      <c r="H226" s="36">
        <v>2000</v>
      </c>
      <c r="I226" s="37" t="s">
        <v>633</v>
      </c>
      <c r="J226" s="37" t="s">
        <v>464</v>
      </c>
      <c r="K226" s="44" t="s">
        <v>634</v>
      </c>
      <c r="L226" s="48"/>
    </row>
    <row r="227" s="5" customFormat="1" ht="100" customHeight="1" spans="1:12">
      <c r="A227" s="30">
        <f>IF(COUNTA(E227)=1,COUNTA($E$14:E227),“空”)</f>
        <v>165</v>
      </c>
      <c r="B227" s="33" t="s">
        <v>635</v>
      </c>
      <c r="C227" s="34" t="s">
        <v>636</v>
      </c>
      <c r="D227" s="33" t="s">
        <v>637</v>
      </c>
      <c r="E227" s="33" t="s">
        <v>622</v>
      </c>
      <c r="F227" s="35" t="s">
        <v>638</v>
      </c>
      <c r="G227" s="36">
        <v>56730</v>
      </c>
      <c r="H227" s="36">
        <v>3000</v>
      </c>
      <c r="I227" s="37" t="s">
        <v>111</v>
      </c>
      <c r="J227" s="37" t="s">
        <v>464</v>
      </c>
      <c r="K227" s="44" t="s">
        <v>639</v>
      </c>
      <c r="L227" s="48"/>
    </row>
    <row r="228" s="5" customFormat="1" ht="138" customHeight="1" spans="1:12">
      <c r="A228" s="30">
        <f>IF(COUNTA(E228)=1,COUNTA($E$14:E228),“空”)</f>
        <v>166</v>
      </c>
      <c r="B228" s="33" t="s">
        <v>640</v>
      </c>
      <c r="C228" s="34" t="s">
        <v>641</v>
      </c>
      <c r="D228" s="33" t="s">
        <v>642</v>
      </c>
      <c r="E228" s="33" t="s">
        <v>49</v>
      </c>
      <c r="F228" s="35" t="s">
        <v>643</v>
      </c>
      <c r="G228" s="36">
        <v>50000</v>
      </c>
      <c r="H228" s="36">
        <v>4500</v>
      </c>
      <c r="I228" s="37" t="s">
        <v>111</v>
      </c>
      <c r="J228" s="37" t="s">
        <v>52</v>
      </c>
      <c r="K228" s="44" t="s">
        <v>644</v>
      </c>
      <c r="L228" s="48"/>
    </row>
    <row r="229" s="5" customFormat="1" ht="100" customHeight="1" spans="1:12">
      <c r="A229" s="30">
        <f>IF(COUNTA(E229)=1,COUNTA($E$14:E229),“空”)</f>
        <v>167</v>
      </c>
      <c r="B229" s="33" t="s">
        <v>645</v>
      </c>
      <c r="C229" s="34" t="s">
        <v>646</v>
      </c>
      <c r="D229" s="33" t="s">
        <v>67</v>
      </c>
      <c r="E229" s="33" t="s">
        <v>68</v>
      </c>
      <c r="F229" s="35" t="s">
        <v>647</v>
      </c>
      <c r="G229" s="36">
        <v>44300</v>
      </c>
      <c r="H229" s="36">
        <v>5000</v>
      </c>
      <c r="I229" s="37" t="s">
        <v>451</v>
      </c>
      <c r="J229" s="37" t="s">
        <v>52</v>
      </c>
      <c r="K229" s="44" t="s">
        <v>648</v>
      </c>
      <c r="L229" s="48"/>
    </row>
    <row r="230" s="5" customFormat="1" ht="100" customHeight="1" spans="1:12">
      <c r="A230" s="30">
        <f>IF(COUNTA(E230)=1,COUNTA($E$14:E230),“空”)</f>
        <v>168</v>
      </c>
      <c r="B230" s="33" t="s">
        <v>649</v>
      </c>
      <c r="C230" s="34" t="s">
        <v>650</v>
      </c>
      <c r="D230" s="33" t="s">
        <v>48</v>
      </c>
      <c r="E230" s="33" t="s">
        <v>49</v>
      </c>
      <c r="F230" s="35" t="s">
        <v>651</v>
      </c>
      <c r="G230" s="36">
        <v>29000</v>
      </c>
      <c r="H230" s="36">
        <v>1000</v>
      </c>
      <c r="I230" s="37" t="s">
        <v>111</v>
      </c>
      <c r="J230" s="37" t="s">
        <v>52</v>
      </c>
      <c r="K230" s="44" t="s">
        <v>652</v>
      </c>
      <c r="L230" s="48"/>
    </row>
    <row r="231" s="3" customFormat="1" ht="100" customHeight="1" spans="1:12">
      <c r="A231" s="30"/>
      <c r="B231" s="38" t="s">
        <v>26</v>
      </c>
      <c r="C231" s="28">
        <f>COUNTA(C232:C233)</f>
        <v>2</v>
      </c>
      <c r="D231" s="38"/>
      <c r="E231" s="38"/>
      <c r="F231" s="39"/>
      <c r="G231" s="32">
        <f>SUM(G232:G233)</f>
        <v>26726</v>
      </c>
      <c r="H231" s="32">
        <f>SUM(H232:H233)</f>
        <v>2000</v>
      </c>
      <c r="I231" s="47"/>
      <c r="J231" s="38"/>
      <c r="K231" s="38"/>
      <c r="L231" s="48"/>
    </row>
    <row r="232" s="6" customFormat="1" ht="100" customHeight="1" spans="1:12">
      <c r="A232" s="30">
        <f>IF(COUNTA(E232)=1,COUNTA($E$14:E232),“空”)</f>
        <v>169</v>
      </c>
      <c r="B232" s="40" t="s">
        <v>653</v>
      </c>
      <c r="C232" s="41" t="s">
        <v>654</v>
      </c>
      <c r="D232" s="40" t="s">
        <v>288</v>
      </c>
      <c r="E232" s="40" t="s">
        <v>289</v>
      </c>
      <c r="F232" s="42" t="s">
        <v>655</v>
      </c>
      <c r="G232" s="43">
        <v>15000</v>
      </c>
      <c r="H232" s="43">
        <v>1000</v>
      </c>
      <c r="I232" s="44" t="s">
        <v>70</v>
      </c>
      <c r="J232" s="44" t="s">
        <v>52</v>
      </c>
      <c r="K232" s="44" t="s">
        <v>202</v>
      </c>
      <c r="L232" s="48"/>
    </row>
    <row r="233" s="6" customFormat="1" ht="100" customHeight="1" spans="1:12">
      <c r="A233" s="30">
        <f>IF(COUNTA(E233)=1,COUNTA($E$14:E233),“空”)</f>
        <v>170</v>
      </c>
      <c r="B233" s="40" t="s">
        <v>656</v>
      </c>
      <c r="C233" s="41" t="s">
        <v>636</v>
      </c>
      <c r="D233" s="40" t="s">
        <v>56</v>
      </c>
      <c r="E233" s="40" t="s">
        <v>57</v>
      </c>
      <c r="F233" s="42" t="s">
        <v>657</v>
      </c>
      <c r="G233" s="43">
        <v>11726</v>
      </c>
      <c r="H233" s="43">
        <v>1000</v>
      </c>
      <c r="I233" s="44" t="s">
        <v>70</v>
      </c>
      <c r="J233" s="44" t="s">
        <v>52</v>
      </c>
      <c r="K233" s="44" t="s">
        <v>71</v>
      </c>
      <c r="L233" s="48"/>
    </row>
    <row r="234" s="3" customFormat="1" ht="100" customHeight="1" spans="1:12">
      <c r="A234" s="30"/>
      <c r="B234" s="25" t="s">
        <v>658</v>
      </c>
      <c r="C234" s="28">
        <f>SUM(C235,C237)</f>
        <v>4</v>
      </c>
      <c r="D234" s="29"/>
      <c r="E234" s="29"/>
      <c r="F234" s="29"/>
      <c r="G234" s="28">
        <f>SUM(G235,G237)</f>
        <v>463814</v>
      </c>
      <c r="H234" s="28">
        <f>SUM(H235,H237)</f>
        <v>19000</v>
      </c>
      <c r="I234" s="47"/>
      <c r="J234" s="38"/>
      <c r="K234" s="38"/>
      <c r="L234" s="48"/>
    </row>
    <row r="235" s="3" customFormat="1" ht="100" customHeight="1" spans="1:12">
      <c r="A235" s="30"/>
      <c r="B235" s="21" t="s">
        <v>25</v>
      </c>
      <c r="C235" s="28">
        <f>COUNTA(C236:C236)</f>
        <v>1</v>
      </c>
      <c r="D235" s="21"/>
      <c r="E235" s="21"/>
      <c r="F235" s="31"/>
      <c r="G235" s="32">
        <f>SUM(G236:G236)</f>
        <v>286314</v>
      </c>
      <c r="H235" s="32">
        <f>SUM(H236:H236)</f>
        <v>10000</v>
      </c>
      <c r="I235" s="21"/>
      <c r="J235" s="21"/>
      <c r="K235" s="21"/>
      <c r="L235" s="48"/>
    </row>
    <row r="236" s="5" customFormat="1" ht="129" customHeight="1" spans="1:12">
      <c r="A236" s="30">
        <f>IF(COUNTA(E236)=1,COUNTA($E$14:E236),“空”)</f>
        <v>171</v>
      </c>
      <c r="B236" s="33" t="s">
        <v>659</v>
      </c>
      <c r="C236" s="34" t="s">
        <v>548</v>
      </c>
      <c r="D236" s="33" t="s">
        <v>39</v>
      </c>
      <c r="E236" s="33" t="s">
        <v>40</v>
      </c>
      <c r="F236" s="35" t="s">
        <v>660</v>
      </c>
      <c r="G236" s="36">
        <v>286314</v>
      </c>
      <c r="H236" s="36">
        <v>10000</v>
      </c>
      <c r="I236" s="37" t="s">
        <v>661</v>
      </c>
      <c r="J236" s="37" t="s">
        <v>52</v>
      </c>
      <c r="K236" s="44" t="s">
        <v>662</v>
      </c>
      <c r="L236" s="48"/>
    </row>
    <row r="237" s="3" customFormat="1" ht="100" customHeight="1" spans="1:12">
      <c r="A237" s="30"/>
      <c r="B237" s="38" t="s">
        <v>26</v>
      </c>
      <c r="C237" s="28">
        <f>COUNTA(C238:C240)</f>
        <v>3</v>
      </c>
      <c r="D237" s="38"/>
      <c r="E237" s="38"/>
      <c r="F237" s="39"/>
      <c r="G237" s="32">
        <f>SUM(G238:G240)</f>
        <v>177500</v>
      </c>
      <c r="H237" s="32">
        <f>SUM(H238:H240)</f>
        <v>9000</v>
      </c>
      <c r="I237" s="47"/>
      <c r="J237" s="38"/>
      <c r="K237" s="38"/>
      <c r="L237" s="48"/>
    </row>
    <row r="238" s="6" customFormat="1" ht="100" customHeight="1" spans="1:12">
      <c r="A238" s="30">
        <f>IF(COUNTA(E238)=1,COUNTA($E$14:E238),“空”)</f>
        <v>172</v>
      </c>
      <c r="B238" s="40" t="s">
        <v>663</v>
      </c>
      <c r="C238" s="41" t="s">
        <v>664</v>
      </c>
      <c r="D238" s="40" t="s">
        <v>665</v>
      </c>
      <c r="E238" s="40" t="s">
        <v>68</v>
      </c>
      <c r="F238" s="42" t="s">
        <v>666</v>
      </c>
      <c r="G238" s="43">
        <v>142000</v>
      </c>
      <c r="H238" s="43">
        <v>6000</v>
      </c>
      <c r="I238" s="44" t="s">
        <v>456</v>
      </c>
      <c r="J238" s="44" t="s">
        <v>52</v>
      </c>
      <c r="K238" s="44" t="s">
        <v>64</v>
      </c>
      <c r="L238" s="48"/>
    </row>
    <row r="239" s="6" customFormat="1" ht="133" customHeight="1" spans="1:12">
      <c r="A239" s="30">
        <f>IF(COUNTA(E239)=1,COUNTA($E$14:E239),“空”)</f>
        <v>173</v>
      </c>
      <c r="B239" s="40" t="s">
        <v>667</v>
      </c>
      <c r="C239" s="41" t="s">
        <v>668</v>
      </c>
      <c r="D239" s="40" t="s">
        <v>39</v>
      </c>
      <c r="E239" s="40" t="s">
        <v>40</v>
      </c>
      <c r="F239" s="42" t="s">
        <v>669</v>
      </c>
      <c r="G239" s="43">
        <v>30000</v>
      </c>
      <c r="H239" s="43">
        <v>2000</v>
      </c>
      <c r="I239" s="44" t="s">
        <v>70</v>
      </c>
      <c r="J239" s="44" t="s">
        <v>52</v>
      </c>
      <c r="K239" s="44" t="s">
        <v>64</v>
      </c>
      <c r="L239" s="48"/>
    </row>
    <row r="240" s="6" customFormat="1" ht="100" customHeight="1" spans="1:12">
      <c r="A240" s="30">
        <f>IF(COUNTA(E240)=1,COUNTA($E$14:E240),“空”)</f>
        <v>174</v>
      </c>
      <c r="B240" s="44" t="s">
        <v>670</v>
      </c>
      <c r="C240" s="43" t="s">
        <v>671</v>
      </c>
      <c r="D240" s="44" t="s">
        <v>300</v>
      </c>
      <c r="E240" s="44" t="s">
        <v>301</v>
      </c>
      <c r="F240" s="42" t="s">
        <v>672</v>
      </c>
      <c r="G240" s="43">
        <v>5500</v>
      </c>
      <c r="H240" s="43">
        <v>1000</v>
      </c>
      <c r="I240" s="44" t="s">
        <v>206</v>
      </c>
      <c r="J240" s="44" t="s">
        <v>52</v>
      </c>
      <c r="K240" s="44" t="s">
        <v>71</v>
      </c>
      <c r="L240" s="48"/>
    </row>
    <row r="241" s="3" customFormat="1" ht="100" customHeight="1" spans="1:12">
      <c r="A241" s="30"/>
      <c r="B241" s="25" t="s">
        <v>673</v>
      </c>
      <c r="C241" s="28">
        <f>SUM(C242,C244,C246)</f>
        <v>3</v>
      </c>
      <c r="D241" s="29"/>
      <c r="E241" s="29"/>
      <c r="F241" s="29"/>
      <c r="G241" s="28">
        <f>SUM(G242,G244,G246)</f>
        <v>62736</v>
      </c>
      <c r="H241" s="28">
        <f>SUM(H242,H244,H246)</f>
        <v>12000</v>
      </c>
      <c r="I241" s="27"/>
      <c r="J241" s="25"/>
      <c r="K241" s="68"/>
      <c r="L241" s="48"/>
    </row>
    <row r="242" s="3" customFormat="1" ht="100" customHeight="1" spans="1:12">
      <c r="A242" s="30"/>
      <c r="B242" s="25" t="s">
        <v>24</v>
      </c>
      <c r="C242" s="28">
        <f t="shared" ref="C242:C246" si="0">COUNTA(C243)</f>
        <v>1</v>
      </c>
      <c r="D242" s="38"/>
      <c r="E242" s="38"/>
      <c r="F242" s="39"/>
      <c r="G242" s="32">
        <f t="shared" ref="G242:G246" si="1">SUM(G243)</f>
        <v>30000</v>
      </c>
      <c r="H242" s="32">
        <f t="shared" ref="H242:H246" si="2">SUM(H243)</f>
        <v>6000</v>
      </c>
      <c r="I242" s="27"/>
      <c r="J242" s="25"/>
      <c r="K242" s="68"/>
      <c r="L242" s="48"/>
    </row>
    <row r="243" s="6" customFormat="1" ht="100" customHeight="1" spans="1:12">
      <c r="A243" s="30">
        <f>IF(COUNTA(E243)=1,COUNTA($E$14:E243),“空”)</f>
        <v>175</v>
      </c>
      <c r="B243" s="40" t="s">
        <v>674</v>
      </c>
      <c r="C243" s="41" t="s">
        <v>675</v>
      </c>
      <c r="D243" s="40" t="s">
        <v>288</v>
      </c>
      <c r="E243" s="40" t="s">
        <v>289</v>
      </c>
      <c r="F243" s="42" t="s">
        <v>676</v>
      </c>
      <c r="G243" s="43">
        <v>30000</v>
      </c>
      <c r="H243" s="43">
        <v>6000</v>
      </c>
      <c r="I243" s="44" t="s">
        <v>225</v>
      </c>
      <c r="J243" s="44" t="s">
        <v>43</v>
      </c>
      <c r="K243" s="44" t="s">
        <v>80</v>
      </c>
      <c r="L243" s="48"/>
    </row>
    <row r="244" s="3" customFormat="1" ht="100" customHeight="1" spans="1:12">
      <c r="A244" s="30"/>
      <c r="B244" s="38" t="s">
        <v>25</v>
      </c>
      <c r="C244" s="28">
        <f t="shared" si="0"/>
        <v>1</v>
      </c>
      <c r="D244" s="38"/>
      <c r="E244" s="38"/>
      <c r="F244" s="39"/>
      <c r="G244" s="32">
        <f t="shared" si="1"/>
        <v>18237</v>
      </c>
      <c r="H244" s="32">
        <f t="shared" si="2"/>
        <v>4000</v>
      </c>
      <c r="I244" s="67"/>
      <c r="J244" s="38"/>
      <c r="K244" s="38"/>
      <c r="L244" s="48"/>
    </row>
    <row r="245" s="5" customFormat="1" ht="100" customHeight="1" spans="1:12">
      <c r="A245" s="30">
        <f>IF(COUNTA(E245)=1,COUNTA($E$14:E245),“空”)</f>
        <v>176</v>
      </c>
      <c r="B245" s="33" t="s">
        <v>677</v>
      </c>
      <c r="C245" s="34" t="s">
        <v>678</v>
      </c>
      <c r="D245" s="33" t="s">
        <v>421</v>
      </c>
      <c r="E245" s="33" t="s">
        <v>422</v>
      </c>
      <c r="F245" s="35" t="s">
        <v>679</v>
      </c>
      <c r="G245" s="36">
        <v>18237</v>
      </c>
      <c r="H245" s="36">
        <v>4000</v>
      </c>
      <c r="I245" s="37" t="s">
        <v>111</v>
      </c>
      <c r="J245" s="37" t="s">
        <v>52</v>
      </c>
      <c r="K245" s="44" t="s">
        <v>680</v>
      </c>
      <c r="L245" s="48"/>
    </row>
    <row r="246" s="3" customFormat="1" ht="100" customHeight="1" spans="1:12">
      <c r="A246" s="30"/>
      <c r="B246" s="38" t="s">
        <v>26</v>
      </c>
      <c r="C246" s="28">
        <f t="shared" si="0"/>
        <v>1</v>
      </c>
      <c r="D246" s="38"/>
      <c r="E246" s="38"/>
      <c r="F246" s="39"/>
      <c r="G246" s="32">
        <f t="shared" si="1"/>
        <v>14499</v>
      </c>
      <c r="H246" s="32">
        <f t="shared" si="2"/>
        <v>2000</v>
      </c>
      <c r="I246" s="47"/>
      <c r="J246" s="38"/>
      <c r="K246" s="38"/>
      <c r="L246" s="48"/>
    </row>
    <row r="247" s="6" customFormat="1" ht="100" customHeight="1" spans="1:12">
      <c r="A247" s="30">
        <f>IF(COUNTA(E247)=1,COUNTA($E$14:E247),“空”)</f>
        <v>177</v>
      </c>
      <c r="B247" s="40" t="s">
        <v>681</v>
      </c>
      <c r="C247" s="41" t="s">
        <v>682</v>
      </c>
      <c r="D247" s="40" t="s">
        <v>39</v>
      </c>
      <c r="E247" s="40" t="s">
        <v>40</v>
      </c>
      <c r="F247" s="42" t="s">
        <v>683</v>
      </c>
      <c r="G247" s="43">
        <v>14499</v>
      </c>
      <c r="H247" s="43">
        <v>2000</v>
      </c>
      <c r="I247" s="44" t="s">
        <v>70</v>
      </c>
      <c r="J247" s="44" t="s">
        <v>52</v>
      </c>
      <c r="K247" s="44" t="s">
        <v>71</v>
      </c>
      <c r="L247" s="48"/>
    </row>
    <row r="248" s="3" customFormat="1" ht="100" customHeight="1" spans="1:12">
      <c r="A248" s="30"/>
      <c r="B248" s="25" t="s">
        <v>684</v>
      </c>
      <c r="C248" s="28">
        <f>SUM(C249,C265,C253)</f>
        <v>17</v>
      </c>
      <c r="D248" s="29"/>
      <c r="E248" s="29"/>
      <c r="F248" s="29"/>
      <c r="G248" s="28">
        <f>SUM(G249,G265,G253)</f>
        <v>1188498</v>
      </c>
      <c r="H248" s="28">
        <f>SUM(H249,H265,H253)</f>
        <v>100000</v>
      </c>
      <c r="I248" s="47"/>
      <c r="J248" s="38"/>
      <c r="K248" s="38"/>
      <c r="L248" s="48"/>
    </row>
    <row r="249" s="3" customFormat="1" ht="100" customHeight="1" spans="1:12">
      <c r="A249" s="30"/>
      <c r="B249" s="25" t="s">
        <v>24</v>
      </c>
      <c r="C249" s="28">
        <f>COUNTA(C250:C252)</f>
        <v>3</v>
      </c>
      <c r="D249" s="38"/>
      <c r="E249" s="38"/>
      <c r="F249" s="39"/>
      <c r="G249" s="32">
        <f>SUM(G250:G252)</f>
        <v>87005</v>
      </c>
      <c r="H249" s="32">
        <f>SUM(H250:H252)</f>
        <v>20000</v>
      </c>
      <c r="I249" s="47"/>
      <c r="J249" s="38"/>
      <c r="K249" s="38"/>
      <c r="L249" s="48"/>
    </row>
    <row r="250" s="6" customFormat="1" ht="100" customHeight="1" spans="1:12">
      <c r="A250" s="30">
        <f>IF(COUNTA(E250)=1,COUNTA($E$14:E250),“空”)</f>
        <v>178</v>
      </c>
      <c r="B250" s="44" t="s">
        <v>685</v>
      </c>
      <c r="C250" s="43" t="s">
        <v>686</v>
      </c>
      <c r="D250" s="44" t="s">
        <v>48</v>
      </c>
      <c r="E250" s="44" t="s">
        <v>49</v>
      </c>
      <c r="F250" s="42" t="s">
        <v>687</v>
      </c>
      <c r="G250" s="43">
        <v>35000</v>
      </c>
      <c r="H250" s="43">
        <v>5000</v>
      </c>
      <c r="I250" s="44" t="s">
        <v>79</v>
      </c>
      <c r="J250" s="44" t="s">
        <v>52</v>
      </c>
      <c r="K250" s="44" t="s">
        <v>80</v>
      </c>
      <c r="L250" s="48"/>
    </row>
    <row r="251" s="6" customFormat="1" ht="100" customHeight="1" spans="1:12">
      <c r="A251" s="30">
        <f>IF(COUNTA(E251)=1,COUNTA($E$14:E251),“空”)</f>
        <v>179</v>
      </c>
      <c r="B251" s="44" t="s">
        <v>688</v>
      </c>
      <c r="C251" s="43" t="s">
        <v>689</v>
      </c>
      <c r="D251" s="44" t="s">
        <v>690</v>
      </c>
      <c r="E251" s="44" t="s">
        <v>68</v>
      </c>
      <c r="F251" s="42" t="s">
        <v>691</v>
      </c>
      <c r="G251" s="43">
        <v>27005</v>
      </c>
      <c r="H251" s="43">
        <v>5000</v>
      </c>
      <c r="I251" s="44" t="s">
        <v>79</v>
      </c>
      <c r="J251" s="44" t="s">
        <v>52</v>
      </c>
      <c r="K251" s="44" t="s">
        <v>80</v>
      </c>
      <c r="L251" s="48"/>
    </row>
    <row r="252" s="6" customFormat="1" ht="100" customHeight="1" spans="1:12">
      <c r="A252" s="30">
        <f>IF(COUNTA(E252)=1,COUNTA($E$14:E252),“空”)</f>
        <v>180</v>
      </c>
      <c r="B252" s="44" t="s">
        <v>692</v>
      </c>
      <c r="C252" s="43" t="s">
        <v>693</v>
      </c>
      <c r="D252" s="44" t="s">
        <v>83</v>
      </c>
      <c r="E252" s="44" t="s">
        <v>77</v>
      </c>
      <c r="F252" s="42" t="s">
        <v>694</v>
      </c>
      <c r="G252" s="43">
        <v>25000</v>
      </c>
      <c r="H252" s="43">
        <v>10000</v>
      </c>
      <c r="I252" s="44" t="s">
        <v>225</v>
      </c>
      <c r="J252" s="44" t="s">
        <v>52</v>
      </c>
      <c r="K252" s="44" t="s">
        <v>80</v>
      </c>
      <c r="L252" s="48"/>
    </row>
    <row r="253" s="3" customFormat="1" ht="100" customHeight="1" spans="1:12">
      <c r="A253" s="30"/>
      <c r="B253" s="21" t="s">
        <v>25</v>
      </c>
      <c r="C253" s="28">
        <f>COUNTA(C254:C264)</f>
        <v>11</v>
      </c>
      <c r="D253" s="21"/>
      <c r="E253" s="21"/>
      <c r="F253" s="53"/>
      <c r="G253" s="32">
        <f>SUM(G254:G264)</f>
        <v>1063993</v>
      </c>
      <c r="H253" s="32">
        <f>SUM(H254:H264)</f>
        <v>74000</v>
      </c>
      <c r="I253" s="21"/>
      <c r="J253" s="21"/>
      <c r="K253" s="38"/>
      <c r="L253" s="48"/>
    </row>
    <row r="254" s="5" customFormat="1" ht="409" customHeight="1" spans="1:13">
      <c r="A254" s="30">
        <f>IF(COUNTA(E254)=1,COUNTA($E$14:E254),“空”)</f>
        <v>181</v>
      </c>
      <c r="B254" s="33" t="s">
        <v>695</v>
      </c>
      <c r="C254" s="34" t="s">
        <v>620</v>
      </c>
      <c r="D254" s="33" t="s">
        <v>696</v>
      </c>
      <c r="E254" s="33" t="s">
        <v>49</v>
      </c>
      <c r="F254" s="64" t="s">
        <v>697</v>
      </c>
      <c r="G254" s="36">
        <v>760000</v>
      </c>
      <c r="H254" s="36">
        <v>20000</v>
      </c>
      <c r="I254" s="37" t="s">
        <v>278</v>
      </c>
      <c r="J254" s="37" t="s">
        <v>52</v>
      </c>
      <c r="K254" s="44" t="s">
        <v>698</v>
      </c>
      <c r="L254" s="66"/>
      <c r="M254" s="6"/>
    </row>
    <row r="255" s="5" customFormat="1" ht="100" customHeight="1" spans="1:12">
      <c r="A255" s="30">
        <f>IF(COUNTA(E255)=1,COUNTA($E$14:E255),“空”)</f>
        <v>182</v>
      </c>
      <c r="B255" s="33" t="s">
        <v>699</v>
      </c>
      <c r="C255" s="34" t="s">
        <v>700</v>
      </c>
      <c r="D255" s="33" t="s">
        <v>300</v>
      </c>
      <c r="E255" s="33" t="s">
        <v>301</v>
      </c>
      <c r="F255" s="35" t="s">
        <v>701</v>
      </c>
      <c r="G255" s="36">
        <v>60000</v>
      </c>
      <c r="H255" s="36">
        <v>5000</v>
      </c>
      <c r="I255" s="37" t="s">
        <v>51</v>
      </c>
      <c r="J255" s="37" t="s">
        <v>52</v>
      </c>
      <c r="K255" s="44" t="s">
        <v>702</v>
      </c>
      <c r="L255" s="48"/>
    </row>
    <row r="256" s="5" customFormat="1" ht="100" customHeight="1" spans="1:12">
      <c r="A256" s="30">
        <f>IF(COUNTA(E256)=1,COUNTA($E$14:E256),“空”)</f>
        <v>183</v>
      </c>
      <c r="B256" s="33" t="s">
        <v>703</v>
      </c>
      <c r="C256" s="34" t="s">
        <v>704</v>
      </c>
      <c r="D256" s="33" t="s">
        <v>48</v>
      </c>
      <c r="E256" s="33" t="s">
        <v>49</v>
      </c>
      <c r="F256" s="35" t="s">
        <v>705</v>
      </c>
      <c r="G256" s="36">
        <v>55000</v>
      </c>
      <c r="H256" s="36">
        <v>20000</v>
      </c>
      <c r="I256" s="37" t="s">
        <v>111</v>
      </c>
      <c r="J256" s="37" t="s">
        <v>52</v>
      </c>
      <c r="K256" s="44" t="s">
        <v>168</v>
      </c>
      <c r="L256" s="48"/>
    </row>
    <row r="257" s="5" customFormat="1" ht="100" customHeight="1" spans="1:13">
      <c r="A257" s="30">
        <f>IF(COUNTA(E257)=1,COUNTA($E$14:E257),“空”)</f>
        <v>184</v>
      </c>
      <c r="B257" s="33" t="s">
        <v>706</v>
      </c>
      <c r="C257" s="34" t="s">
        <v>707</v>
      </c>
      <c r="D257" s="33" t="s">
        <v>48</v>
      </c>
      <c r="E257" s="33" t="s">
        <v>49</v>
      </c>
      <c r="F257" s="35" t="s">
        <v>708</v>
      </c>
      <c r="G257" s="36">
        <v>46420</v>
      </c>
      <c r="H257" s="36">
        <v>4500</v>
      </c>
      <c r="I257" s="37" t="s">
        <v>111</v>
      </c>
      <c r="J257" s="37" t="s">
        <v>52</v>
      </c>
      <c r="K257" s="44" t="s">
        <v>709</v>
      </c>
      <c r="L257" s="48"/>
      <c r="M257" s="65"/>
    </row>
    <row r="258" s="5" customFormat="1" ht="100" customHeight="1" spans="1:12">
      <c r="A258" s="30">
        <f>IF(COUNTA(E258)=1,COUNTA($E$14:E258),“空”)</f>
        <v>185</v>
      </c>
      <c r="B258" s="33" t="s">
        <v>710</v>
      </c>
      <c r="C258" s="34" t="s">
        <v>711</v>
      </c>
      <c r="D258" s="33" t="s">
        <v>48</v>
      </c>
      <c r="E258" s="33" t="s">
        <v>49</v>
      </c>
      <c r="F258" s="35" t="s">
        <v>712</v>
      </c>
      <c r="G258" s="36">
        <v>43200</v>
      </c>
      <c r="H258" s="36">
        <v>5000</v>
      </c>
      <c r="I258" s="37" t="s">
        <v>51</v>
      </c>
      <c r="J258" s="37" t="s">
        <v>52</v>
      </c>
      <c r="K258" s="44" t="s">
        <v>713</v>
      </c>
      <c r="L258" s="48"/>
    </row>
    <row r="259" s="6" customFormat="1" ht="163" customHeight="1" spans="1:12">
      <c r="A259" s="30">
        <f>IF(COUNTA(E259)=1,COUNTA($E$14:E259),“空”)</f>
        <v>186</v>
      </c>
      <c r="B259" s="40" t="s">
        <v>714</v>
      </c>
      <c r="C259" s="41" t="s">
        <v>557</v>
      </c>
      <c r="D259" s="40" t="s">
        <v>83</v>
      </c>
      <c r="E259" s="40" t="s">
        <v>77</v>
      </c>
      <c r="F259" s="42" t="s">
        <v>715</v>
      </c>
      <c r="G259" s="43">
        <v>24701</v>
      </c>
      <c r="H259" s="43">
        <v>4000</v>
      </c>
      <c r="I259" s="44" t="s">
        <v>42</v>
      </c>
      <c r="J259" s="44" t="s">
        <v>550</v>
      </c>
      <c r="K259" s="44" t="s">
        <v>716</v>
      </c>
      <c r="L259" s="66"/>
    </row>
    <row r="260" s="5" customFormat="1" ht="100" customHeight="1" spans="1:12">
      <c r="A260" s="30">
        <f>IF(COUNTA(E260)=1,COUNTA($E$14:E260),“空”)</f>
        <v>187</v>
      </c>
      <c r="B260" s="33" t="s">
        <v>717</v>
      </c>
      <c r="C260" s="34" t="s">
        <v>718</v>
      </c>
      <c r="D260" s="33" t="s">
        <v>83</v>
      </c>
      <c r="E260" s="33" t="s">
        <v>77</v>
      </c>
      <c r="F260" s="35" t="s">
        <v>719</v>
      </c>
      <c r="G260" s="36">
        <v>20948</v>
      </c>
      <c r="H260" s="36">
        <v>10000</v>
      </c>
      <c r="I260" s="37" t="s">
        <v>42</v>
      </c>
      <c r="J260" s="37" t="s">
        <v>52</v>
      </c>
      <c r="K260" s="44" t="s">
        <v>342</v>
      </c>
      <c r="L260" s="48"/>
    </row>
    <row r="261" s="5" customFormat="1" ht="100" customHeight="1" spans="1:12">
      <c r="A261" s="30">
        <f>IF(COUNTA(E261)=1,COUNTA($E$14:E261),“空”)</f>
        <v>188</v>
      </c>
      <c r="B261" s="40" t="s">
        <v>720</v>
      </c>
      <c r="C261" s="41" t="s">
        <v>190</v>
      </c>
      <c r="D261" s="40" t="s">
        <v>48</v>
      </c>
      <c r="E261" s="40" t="s">
        <v>49</v>
      </c>
      <c r="F261" s="35" t="s">
        <v>721</v>
      </c>
      <c r="G261" s="36">
        <v>20000</v>
      </c>
      <c r="H261" s="36">
        <v>500</v>
      </c>
      <c r="I261" s="37" t="s">
        <v>51</v>
      </c>
      <c r="J261" s="37" t="s">
        <v>52</v>
      </c>
      <c r="K261" s="44" t="s">
        <v>168</v>
      </c>
      <c r="L261" s="48"/>
    </row>
    <row r="262" s="5" customFormat="1" ht="100" customHeight="1" spans="1:12">
      <c r="A262" s="30">
        <f>IF(COUNTA(E262)=1,COUNTA($E$14:E262),“空”)</f>
        <v>189</v>
      </c>
      <c r="B262" s="33" t="s">
        <v>722</v>
      </c>
      <c r="C262" s="34" t="s">
        <v>723</v>
      </c>
      <c r="D262" s="33" t="s">
        <v>724</v>
      </c>
      <c r="E262" s="33" t="s">
        <v>57</v>
      </c>
      <c r="F262" s="35" t="s">
        <v>725</v>
      </c>
      <c r="G262" s="36">
        <v>16000</v>
      </c>
      <c r="H262" s="36">
        <v>2500</v>
      </c>
      <c r="I262" s="37" t="s">
        <v>111</v>
      </c>
      <c r="J262" s="37" t="s">
        <v>52</v>
      </c>
      <c r="K262" s="44" t="s">
        <v>726</v>
      </c>
      <c r="L262" s="48"/>
    </row>
    <row r="263" s="5" customFormat="1" ht="130" customHeight="1" spans="1:12">
      <c r="A263" s="30">
        <f>IF(COUNTA(E263)=1,COUNTA($E$14:E263),“空”)</f>
        <v>190</v>
      </c>
      <c r="B263" s="33" t="s">
        <v>727</v>
      </c>
      <c r="C263" s="34" t="s">
        <v>538</v>
      </c>
      <c r="D263" s="33" t="s">
        <v>728</v>
      </c>
      <c r="E263" s="33" t="s">
        <v>49</v>
      </c>
      <c r="F263" s="35" t="s">
        <v>729</v>
      </c>
      <c r="G263" s="36">
        <v>9669</v>
      </c>
      <c r="H263" s="36">
        <v>2000</v>
      </c>
      <c r="I263" s="37" t="s">
        <v>42</v>
      </c>
      <c r="J263" s="37" t="s">
        <v>52</v>
      </c>
      <c r="K263" s="44" t="s">
        <v>730</v>
      </c>
      <c r="L263" s="48"/>
    </row>
    <row r="264" s="5" customFormat="1" ht="100" customHeight="1" spans="1:12">
      <c r="A264" s="30">
        <f>IF(COUNTA(E264)=1,COUNTA($E$14:E264),“空”)</f>
        <v>191</v>
      </c>
      <c r="B264" s="33" t="s">
        <v>731</v>
      </c>
      <c r="C264" s="34" t="s">
        <v>538</v>
      </c>
      <c r="D264" s="33" t="s">
        <v>728</v>
      </c>
      <c r="E264" s="33" t="s">
        <v>49</v>
      </c>
      <c r="F264" s="35" t="s">
        <v>732</v>
      </c>
      <c r="G264" s="36">
        <v>8055</v>
      </c>
      <c r="H264" s="36">
        <v>500</v>
      </c>
      <c r="I264" s="37" t="s">
        <v>42</v>
      </c>
      <c r="J264" s="37" t="s">
        <v>52</v>
      </c>
      <c r="K264" s="44" t="s">
        <v>733</v>
      </c>
      <c r="L264" s="48"/>
    </row>
    <row r="265" s="3" customFormat="1" ht="100" customHeight="1" spans="1:12">
      <c r="A265" s="30"/>
      <c r="B265" s="38" t="s">
        <v>26</v>
      </c>
      <c r="C265" s="28">
        <f>COUNTA(C266:C268)</f>
        <v>3</v>
      </c>
      <c r="D265" s="38"/>
      <c r="E265" s="38"/>
      <c r="F265" s="39"/>
      <c r="G265" s="32">
        <f>SUM(G266:G268)</f>
        <v>37500</v>
      </c>
      <c r="H265" s="32">
        <f>SUM(H266:H268)</f>
        <v>6000</v>
      </c>
      <c r="I265" s="67"/>
      <c r="J265" s="38"/>
      <c r="K265" s="38"/>
      <c r="L265" s="48"/>
    </row>
    <row r="266" s="6" customFormat="1" ht="100" customHeight="1" spans="1:12">
      <c r="A266" s="30">
        <f>IF(COUNTA(E266)=1,COUNTA($E$14:E266),“空”)</f>
        <v>192</v>
      </c>
      <c r="B266" s="40" t="s">
        <v>734</v>
      </c>
      <c r="C266" s="41" t="s">
        <v>636</v>
      </c>
      <c r="D266" s="40" t="s">
        <v>56</v>
      </c>
      <c r="E266" s="40" t="s">
        <v>57</v>
      </c>
      <c r="F266" s="42" t="s">
        <v>735</v>
      </c>
      <c r="G266" s="43">
        <v>16500</v>
      </c>
      <c r="H266" s="43">
        <v>1000</v>
      </c>
      <c r="I266" s="44" t="s">
        <v>201</v>
      </c>
      <c r="J266" s="44" t="s">
        <v>52</v>
      </c>
      <c r="K266" s="44" t="s">
        <v>64</v>
      </c>
      <c r="L266" s="48"/>
    </row>
    <row r="267" s="6" customFormat="1" ht="100" customHeight="1" spans="1:12">
      <c r="A267" s="30">
        <f>IF(COUNTA(E267)=1,COUNTA($E$14:E267),“空”)</f>
        <v>193</v>
      </c>
      <c r="B267" s="40" t="s">
        <v>736</v>
      </c>
      <c r="C267" s="41" t="s">
        <v>737</v>
      </c>
      <c r="D267" s="40" t="s">
        <v>83</v>
      </c>
      <c r="E267" s="40" t="s">
        <v>77</v>
      </c>
      <c r="F267" s="42" t="s">
        <v>738</v>
      </c>
      <c r="G267" s="43">
        <v>16000</v>
      </c>
      <c r="H267" s="43">
        <v>4000</v>
      </c>
      <c r="I267" s="44" t="s">
        <v>206</v>
      </c>
      <c r="J267" s="44" t="s">
        <v>52</v>
      </c>
      <c r="K267" s="44" t="s">
        <v>64</v>
      </c>
      <c r="L267" s="48"/>
    </row>
    <row r="268" s="6" customFormat="1" ht="100" customHeight="1" spans="1:12">
      <c r="A268" s="30">
        <f>IF(COUNTA(E268)=1,COUNTA($E$14:E268),“空”)</f>
        <v>194</v>
      </c>
      <c r="B268" s="40" t="s">
        <v>739</v>
      </c>
      <c r="C268" s="41" t="s">
        <v>740</v>
      </c>
      <c r="D268" s="40" t="s">
        <v>48</v>
      </c>
      <c r="E268" s="40" t="s">
        <v>49</v>
      </c>
      <c r="F268" s="42" t="s">
        <v>741</v>
      </c>
      <c r="G268" s="43">
        <v>5000</v>
      </c>
      <c r="H268" s="43">
        <v>1000</v>
      </c>
      <c r="I268" s="44" t="s">
        <v>206</v>
      </c>
      <c r="J268" s="44" t="s">
        <v>52</v>
      </c>
      <c r="K268" s="44" t="s">
        <v>71</v>
      </c>
      <c r="L268" s="48"/>
    </row>
    <row r="269" s="3" customFormat="1" ht="100" customHeight="1" spans="1:12">
      <c r="A269" s="30"/>
      <c r="B269" s="25" t="s">
        <v>742</v>
      </c>
      <c r="C269" s="28">
        <f>SUM(C270,C272,C276)</f>
        <v>6</v>
      </c>
      <c r="D269" s="29"/>
      <c r="E269" s="29"/>
      <c r="F269" s="29"/>
      <c r="G269" s="28">
        <f>SUM(G270,G272,G276)</f>
        <v>341800</v>
      </c>
      <c r="H269" s="28">
        <f>SUM(H270,H272,H276)</f>
        <v>12503</v>
      </c>
      <c r="I269" s="47"/>
      <c r="J269" s="38"/>
      <c r="K269" s="38"/>
      <c r="L269" s="48"/>
    </row>
    <row r="270" s="3" customFormat="1" ht="100" customHeight="1" spans="1:12">
      <c r="A270" s="30"/>
      <c r="B270" s="25" t="s">
        <v>24</v>
      </c>
      <c r="C270" s="28">
        <f>COUNTA(C271)</f>
        <v>1</v>
      </c>
      <c r="D270" s="38"/>
      <c r="E270" s="38"/>
      <c r="F270" s="39"/>
      <c r="G270" s="32">
        <f>SUM(G271)</f>
        <v>254300</v>
      </c>
      <c r="H270" s="32">
        <f>SUM(H271)</f>
        <v>500</v>
      </c>
      <c r="I270" s="47"/>
      <c r="J270" s="38"/>
      <c r="K270" s="38"/>
      <c r="L270" s="48"/>
    </row>
    <row r="271" s="6" customFormat="1" ht="180" customHeight="1" spans="1:12">
      <c r="A271" s="30">
        <f>IF(COUNTA(E271)=1,COUNTA($E$14:E271),“空”)</f>
        <v>195</v>
      </c>
      <c r="B271" s="40" t="s">
        <v>743</v>
      </c>
      <c r="C271" s="41" t="s">
        <v>557</v>
      </c>
      <c r="D271" s="40" t="s">
        <v>83</v>
      </c>
      <c r="E271" s="40" t="s">
        <v>77</v>
      </c>
      <c r="F271" s="42" t="s">
        <v>744</v>
      </c>
      <c r="G271" s="43">
        <v>254300</v>
      </c>
      <c r="H271" s="43">
        <v>500</v>
      </c>
      <c r="I271" s="44" t="s">
        <v>225</v>
      </c>
      <c r="J271" s="44" t="s">
        <v>559</v>
      </c>
      <c r="K271" s="44" t="s">
        <v>80</v>
      </c>
      <c r="L271" s="66"/>
    </row>
    <row r="272" s="3" customFormat="1" ht="100" customHeight="1" spans="1:12">
      <c r="A272" s="30"/>
      <c r="B272" s="21" t="s">
        <v>25</v>
      </c>
      <c r="C272" s="28">
        <f>COUNTA(C273:C275)</f>
        <v>3</v>
      </c>
      <c r="D272" s="21"/>
      <c r="E272" s="21"/>
      <c r="F272" s="53"/>
      <c r="G272" s="32">
        <f>SUM(G273:G275)</f>
        <v>77500</v>
      </c>
      <c r="H272" s="32">
        <f>SUM(H273:H275)</f>
        <v>9000</v>
      </c>
      <c r="I272" s="21"/>
      <c r="J272" s="21"/>
      <c r="K272" s="55"/>
      <c r="L272" s="48"/>
    </row>
    <row r="273" s="6" customFormat="1" ht="100" customHeight="1" spans="1:13">
      <c r="A273" s="30">
        <f>IF(COUNTA(E273)=1,COUNTA($E$14:E273),“空”)</f>
        <v>196</v>
      </c>
      <c r="B273" s="40" t="s">
        <v>745</v>
      </c>
      <c r="C273" s="41" t="s">
        <v>746</v>
      </c>
      <c r="D273" s="40" t="s">
        <v>108</v>
      </c>
      <c r="E273" s="40" t="s">
        <v>142</v>
      </c>
      <c r="F273" s="42" t="s">
        <v>747</v>
      </c>
      <c r="G273" s="43">
        <v>50500</v>
      </c>
      <c r="H273" s="43">
        <v>3000</v>
      </c>
      <c r="I273" s="44" t="s">
        <v>111</v>
      </c>
      <c r="J273" s="44" t="s">
        <v>464</v>
      </c>
      <c r="K273" s="44" t="s">
        <v>59</v>
      </c>
      <c r="L273" s="48"/>
      <c r="M273" s="65"/>
    </row>
    <row r="274" s="5" customFormat="1" ht="100" customHeight="1" spans="1:12">
      <c r="A274" s="30">
        <f>IF(COUNTA(E274)=1,COUNTA($E$14:E274),“空”)</f>
        <v>197</v>
      </c>
      <c r="B274" s="33" t="s">
        <v>748</v>
      </c>
      <c r="C274" s="34" t="s">
        <v>749</v>
      </c>
      <c r="D274" s="33" t="s">
        <v>83</v>
      </c>
      <c r="E274" s="33" t="s">
        <v>77</v>
      </c>
      <c r="F274" s="35" t="s">
        <v>750</v>
      </c>
      <c r="G274" s="36">
        <v>22000</v>
      </c>
      <c r="H274" s="36">
        <v>5000</v>
      </c>
      <c r="I274" s="37" t="s">
        <v>42</v>
      </c>
      <c r="J274" s="37" t="s">
        <v>52</v>
      </c>
      <c r="K274" s="44" t="s">
        <v>132</v>
      </c>
      <c r="L274" s="48"/>
    </row>
    <row r="275" s="5" customFormat="1" ht="100" customHeight="1" spans="1:12">
      <c r="A275" s="30">
        <f>IF(COUNTA(E275)=1,COUNTA($E$14:E275),“空”)</f>
        <v>198</v>
      </c>
      <c r="B275" s="33" t="s">
        <v>751</v>
      </c>
      <c r="C275" s="34" t="s">
        <v>752</v>
      </c>
      <c r="D275" s="33" t="s">
        <v>83</v>
      </c>
      <c r="E275" s="33" t="s">
        <v>77</v>
      </c>
      <c r="F275" s="35" t="s">
        <v>753</v>
      </c>
      <c r="G275" s="36">
        <v>5000</v>
      </c>
      <c r="H275" s="36">
        <v>1000</v>
      </c>
      <c r="I275" s="37" t="s">
        <v>42</v>
      </c>
      <c r="J275" s="37" t="s">
        <v>52</v>
      </c>
      <c r="K275" s="44" t="s">
        <v>754</v>
      </c>
      <c r="L275" s="48"/>
    </row>
    <row r="276" s="3" customFormat="1" ht="100" customHeight="1" spans="1:12">
      <c r="A276" s="30"/>
      <c r="B276" s="38" t="s">
        <v>26</v>
      </c>
      <c r="C276" s="28">
        <f>COUNTA(C277:C278)</f>
        <v>2</v>
      </c>
      <c r="D276" s="38"/>
      <c r="E276" s="38"/>
      <c r="F276" s="39"/>
      <c r="G276" s="32">
        <f>SUM(G277:G278)</f>
        <v>10000</v>
      </c>
      <c r="H276" s="32">
        <f>SUM(H277:H278)</f>
        <v>3003</v>
      </c>
      <c r="I276" s="47"/>
      <c r="J276" s="38"/>
      <c r="K276" s="38"/>
      <c r="L276" s="48"/>
    </row>
    <row r="277" s="6" customFormat="1" ht="169" customHeight="1" spans="1:13">
      <c r="A277" s="30">
        <f>IF(COUNTA(E277)=1,COUNTA($E$14:E277),“空”)</f>
        <v>199</v>
      </c>
      <c r="B277" s="40" t="s">
        <v>755</v>
      </c>
      <c r="C277" s="41" t="s">
        <v>557</v>
      </c>
      <c r="D277" s="40" t="s">
        <v>83</v>
      </c>
      <c r="E277" s="40" t="s">
        <v>77</v>
      </c>
      <c r="F277" s="42" t="s">
        <v>756</v>
      </c>
      <c r="G277" s="43">
        <v>5000</v>
      </c>
      <c r="H277" s="43">
        <v>803</v>
      </c>
      <c r="I277" s="44" t="s">
        <v>206</v>
      </c>
      <c r="J277" s="44" t="s">
        <v>559</v>
      </c>
      <c r="K277" s="44" t="s">
        <v>202</v>
      </c>
      <c r="L277" s="66"/>
      <c r="M277" s="65"/>
    </row>
    <row r="278" s="6" customFormat="1" ht="100" customHeight="1" spans="1:12">
      <c r="A278" s="30">
        <f>IF(COUNTA(E278)=1,COUNTA($E$14:E278),“空”)</f>
        <v>200</v>
      </c>
      <c r="B278" s="40" t="s">
        <v>757</v>
      </c>
      <c r="C278" s="41" t="s">
        <v>758</v>
      </c>
      <c r="D278" s="40" t="s">
        <v>487</v>
      </c>
      <c r="E278" s="40" t="s">
        <v>57</v>
      </c>
      <c r="F278" s="42" t="s">
        <v>759</v>
      </c>
      <c r="G278" s="43">
        <v>5000</v>
      </c>
      <c r="H278" s="43">
        <v>2200</v>
      </c>
      <c r="I278" s="44" t="s">
        <v>206</v>
      </c>
      <c r="J278" s="44" t="s">
        <v>52</v>
      </c>
      <c r="K278" s="44" t="s">
        <v>202</v>
      </c>
      <c r="L278" s="48"/>
    </row>
    <row r="279" s="3" customFormat="1" ht="100" customHeight="1" spans="1:12">
      <c r="A279" s="30"/>
      <c r="B279" s="25" t="s">
        <v>760</v>
      </c>
      <c r="C279" s="28">
        <f>SUM(C280)</f>
        <v>10</v>
      </c>
      <c r="D279" s="29"/>
      <c r="E279" s="29"/>
      <c r="F279" s="29"/>
      <c r="G279" s="28">
        <f>SUM(G280)</f>
        <v>900672</v>
      </c>
      <c r="H279" s="28">
        <f>SUM(H280)</f>
        <v>41500</v>
      </c>
      <c r="I279" s="47"/>
      <c r="J279" s="38"/>
      <c r="K279" s="38"/>
      <c r="L279" s="48"/>
    </row>
    <row r="280" s="3" customFormat="1" ht="100" customHeight="1" spans="1:12">
      <c r="A280" s="30"/>
      <c r="B280" s="38" t="s">
        <v>25</v>
      </c>
      <c r="C280" s="28">
        <f>COUNTA(C281:C290)</f>
        <v>10</v>
      </c>
      <c r="D280" s="38"/>
      <c r="E280" s="38"/>
      <c r="F280" s="39"/>
      <c r="G280" s="32">
        <f>SUM(G281:G290)</f>
        <v>900672</v>
      </c>
      <c r="H280" s="32">
        <f>SUM(H281:H290)</f>
        <v>41500</v>
      </c>
      <c r="I280" s="47"/>
      <c r="J280" s="38"/>
      <c r="K280" s="38"/>
      <c r="L280" s="48"/>
    </row>
    <row r="281" s="6" customFormat="1" ht="100" customHeight="1" spans="1:12">
      <c r="A281" s="30">
        <f>IF(COUNTA(E281)=1,COUNTA($E$14:E281),“空”)</f>
        <v>201</v>
      </c>
      <c r="B281" s="33" t="s">
        <v>761</v>
      </c>
      <c r="C281" s="34" t="s">
        <v>552</v>
      </c>
      <c r="D281" s="33" t="s">
        <v>762</v>
      </c>
      <c r="E281" s="33" t="s">
        <v>142</v>
      </c>
      <c r="F281" s="35" t="s">
        <v>763</v>
      </c>
      <c r="G281" s="36">
        <v>353753</v>
      </c>
      <c r="H281" s="36">
        <v>10000</v>
      </c>
      <c r="I281" s="37" t="s">
        <v>278</v>
      </c>
      <c r="J281" s="37" t="s">
        <v>52</v>
      </c>
      <c r="K281" s="44" t="s">
        <v>59</v>
      </c>
      <c r="L281" s="48"/>
    </row>
    <row r="282" s="5" customFormat="1" ht="100" customHeight="1" spans="1:12">
      <c r="A282" s="30">
        <f>IF(COUNTA(E282)=1,COUNTA($E$14:E282),“空”)</f>
        <v>202</v>
      </c>
      <c r="B282" s="33" t="s">
        <v>764</v>
      </c>
      <c r="C282" s="34" t="s">
        <v>557</v>
      </c>
      <c r="D282" s="33" t="s">
        <v>83</v>
      </c>
      <c r="E282" s="33" t="s">
        <v>77</v>
      </c>
      <c r="F282" s="35" t="s">
        <v>765</v>
      </c>
      <c r="G282" s="36">
        <v>67480</v>
      </c>
      <c r="H282" s="36">
        <v>1000</v>
      </c>
      <c r="I282" s="37" t="s">
        <v>766</v>
      </c>
      <c r="J282" s="37" t="s">
        <v>604</v>
      </c>
      <c r="K282" s="44" t="s">
        <v>767</v>
      </c>
      <c r="L282" s="48"/>
    </row>
    <row r="283" s="5" customFormat="1" ht="100" customHeight="1" spans="1:12">
      <c r="A283" s="30">
        <f>IF(COUNTA(E283)=1,COUNTA($E$14:E283),“空”)</f>
        <v>203</v>
      </c>
      <c r="B283" s="33" t="s">
        <v>768</v>
      </c>
      <c r="C283" s="34" t="s">
        <v>557</v>
      </c>
      <c r="D283" s="33" t="s">
        <v>83</v>
      </c>
      <c r="E283" s="33" t="s">
        <v>77</v>
      </c>
      <c r="F283" s="69" t="s">
        <v>769</v>
      </c>
      <c r="G283" s="43">
        <v>57894</v>
      </c>
      <c r="H283" s="44">
        <v>500</v>
      </c>
      <c r="I283" s="48" t="s">
        <v>111</v>
      </c>
      <c r="J283" s="74" t="s">
        <v>770</v>
      </c>
      <c r="K283" s="75" t="s">
        <v>771</v>
      </c>
      <c r="L283" s="66"/>
    </row>
    <row r="284" s="5" customFormat="1" ht="100" customHeight="1" spans="1:12">
      <c r="A284" s="30">
        <f>IF(COUNTA(E284)=1,COUNTA($E$14:E284),“空”)</f>
        <v>204</v>
      </c>
      <c r="B284" s="33" t="s">
        <v>772</v>
      </c>
      <c r="C284" s="34" t="s">
        <v>557</v>
      </c>
      <c r="D284" s="33" t="s">
        <v>83</v>
      </c>
      <c r="E284" s="33" t="s">
        <v>77</v>
      </c>
      <c r="F284" s="69" t="s">
        <v>773</v>
      </c>
      <c r="G284" s="43">
        <v>58279</v>
      </c>
      <c r="H284" s="44">
        <v>1000</v>
      </c>
      <c r="I284" s="48" t="s">
        <v>111</v>
      </c>
      <c r="J284" s="74" t="s">
        <v>770</v>
      </c>
      <c r="K284" s="75" t="s">
        <v>771</v>
      </c>
      <c r="L284" s="66"/>
    </row>
    <row r="285" s="5" customFormat="1" ht="100" customHeight="1" spans="1:12">
      <c r="A285" s="30">
        <f>IF(COUNTA(E285)=1,COUNTA($E$14:E285),“空”)</f>
        <v>205</v>
      </c>
      <c r="B285" s="33" t="s">
        <v>774</v>
      </c>
      <c r="C285" s="34" t="s">
        <v>557</v>
      </c>
      <c r="D285" s="33" t="s">
        <v>83</v>
      </c>
      <c r="E285" s="33" t="s">
        <v>77</v>
      </c>
      <c r="F285" s="69" t="s">
        <v>775</v>
      </c>
      <c r="G285" s="43">
        <v>62952</v>
      </c>
      <c r="H285" s="44">
        <v>1500</v>
      </c>
      <c r="I285" s="48" t="s">
        <v>111</v>
      </c>
      <c r="J285" s="74" t="s">
        <v>770</v>
      </c>
      <c r="K285" s="75" t="s">
        <v>771</v>
      </c>
      <c r="L285" s="66"/>
    </row>
    <row r="286" s="6" customFormat="1" ht="100" customHeight="1" spans="1:12">
      <c r="A286" s="30">
        <f>IF(COUNTA(E286)=1,COUNTA($E$14:E286),“空”)</f>
        <v>206</v>
      </c>
      <c r="B286" s="40" t="s">
        <v>776</v>
      </c>
      <c r="C286" s="41" t="s">
        <v>557</v>
      </c>
      <c r="D286" s="40" t="s">
        <v>83</v>
      </c>
      <c r="E286" s="40" t="s">
        <v>77</v>
      </c>
      <c r="F286" s="42" t="s">
        <v>777</v>
      </c>
      <c r="G286" s="43">
        <v>94503</v>
      </c>
      <c r="H286" s="43">
        <v>15000</v>
      </c>
      <c r="I286" s="44" t="s">
        <v>94</v>
      </c>
      <c r="J286" s="44" t="s">
        <v>550</v>
      </c>
      <c r="K286" s="44" t="s">
        <v>778</v>
      </c>
      <c r="L286" s="66"/>
    </row>
    <row r="287" s="5" customFormat="1" ht="100" customHeight="1" spans="1:12">
      <c r="A287" s="30">
        <f>IF(COUNTA(E287)=1,COUNTA($E$14:E287),“空”)</f>
        <v>207</v>
      </c>
      <c r="B287" s="33" t="s">
        <v>779</v>
      </c>
      <c r="C287" s="34" t="s">
        <v>780</v>
      </c>
      <c r="D287" s="33" t="s">
        <v>781</v>
      </c>
      <c r="E287" s="33" t="s">
        <v>49</v>
      </c>
      <c r="F287" s="35" t="s">
        <v>782</v>
      </c>
      <c r="G287" s="36">
        <v>70521</v>
      </c>
      <c r="H287" s="36">
        <v>1000</v>
      </c>
      <c r="I287" s="37" t="s">
        <v>783</v>
      </c>
      <c r="J287" s="37" t="s">
        <v>784</v>
      </c>
      <c r="K287" s="44" t="s">
        <v>785</v>
      </c>
      <c r="L287" s="48"/>
    </row>
    <row r="288" s="5" customFormat="1" ht="100" customHeight="1" spans="1:12">
      <c r="A288" s="30">
        <f>IF(COUNTA(E288)=1,COUNTA($E$14:E288),“空”)</f>
        <v>208</v>
      </c>
      <c r="B288" s="33" t="s">
        <v>786</v>
      </c>
      <c r="C288" s="34" t="s">
        <v>787</v>
      </c>
      <c r="D288" s="33" t="s">
        <v>56</v>
      </c>
      <c r="E288" s="33" t="s">
        <v>57</v>
      </c>
      <c r="F288" s="35" t="s">
        <v>788</v>
      </c>
      <c r="G288" s="36">
        <v>56461</v>
      </c>
      <c r="H288" s="36">
        <v>8000</v>
      </c>
      <c r="I288" s="37" t="s">
        <v>111</v>
      </c>
      <c r="J288" s="37" t="s">
        <v>789</v>
      </c>
      <c r="K288" s="44" t="s">
        <v>790</v>
      </c>
      <c r="L288" s="48"/>
    </row>
    <row r="289" s="5" customFormat="1" ht="100" customHeight="1" spans="1:12">
      <c r="A289" s="30">
        <f>IF(COUNTA(E289)=1,COUNTA($E$14:E289),“空”)</f>
        <v>209</v>
      </c>
      <c r="B289" s="33" t="s">
        <v>791</v>
      </c>
      <c r="C289" s="34" t="s">
        <v>620</v>
      </c>
      <c r="D289" s="33" t="s">
        <v>792</v>
      </c>
      <c r="E289" s="33" t="s">
        <v>49</v>
      </c>
      <c r="F289" s="35" t="s">
        <v>793</v>
      </c>
      <c r="G289" s="36">
        <v>54350</v>
      </c>
      <c r="H289" s="36">
        <v>500</v>
      </c>
      <c r="I289" s="37" t="s">
        <v>783</v>
      </c>
      <c r="J289" s="37" t="s">
        <v>604</v>
      </c>
      <c r="K289" s="44" t="s">
        <v>794</v>
      </c>
      <c r="L289" s="48"/>
    </row>
    <row r="290" s="6" customFormat="1" ht="100" customHeight="1" spans="1:12">
      <c r="A290" s="30">
        <f>IF(COUNTA(E290)=1,COUNTA($E$14:E290),“空”)</f>
        <v>210</v>
      </c>
      <c r="B290" s="40" t="s">
        <v>795</v>
      </c>
      <c r="C290" s="41" t="s">
        <v>548</v>
      </c>
      <c r="D290" s="40" t="s">
        <v>796</v>
      </c>
      <c r="E290" s="40" t="s">
        <v>68</v>
      </c>
      <c r="F290" s="42" t="s">
        <v>797</v>
      </c>
      <c r="G290" s="43">
        <v>24479</v>
      </c>
      <c r="H290" s="43">
        <v>3000</v>
      </c>
      <c r="I290" s="44" t="s">
        <v>94</v>
      </c>
      <c r="J290" s="44" t="s">
        <v>784</v>
      </c>
      <c r="K290" s="44" t="s">
        <v>798</v>
      </c>
      <c r="L290" s="48"/>
    </row>
    <row r="291" s="3" customFormat="1" ht="100" customHeight="1" spans="1:12">
      <c r="A291" s="30"/>
      <c r="B291" s="25" t="s">
        <v>21</v>
      </c>
      <c r="C291" s="28">
        <f>SUM(C292:C294)</f>
        <v>30</v>
      </c>
      <c r="D291" s="29"/>
      <c r="E291" s="29"/>
      <c r="F291" s="29"/>
      <c r="G291" s="28">
        <f>SUM(G292:G294)</f>
        <v>4135558.46</v>
      </c>
      <c r="H291" s="28">
        <f>SUM(H292:H294)</f>
        <v>201176</v>
      </c>
      <c r="I291" s="27"/>
      <c r="J291" s="25"/>
      <c r="K291" s="25"/>
      <c r="L291" s="48"/>
    </row>
    <row r="292" s="3" customFormat="1" ht="100" customHeight="1" spans="1:12">
      <c r="A292" s="30"/>
      <c r="B292" s="25" t="s">
        <v>24</v>
      </c>
      <c r="C292" s="28">
        <f>SUM(C324)</f>
        <v>1</v>
      </c>
      <c r="D292" s="29"/>
      <c r="E292" s="29"/>
      <c r="F292" s="29"/>
      <c r="G292" s="28">
        <f>SUM(G324)</f>
        <v>83460</v>
      </c>
      <c r="H292" s="28">
        <f>SUM(H324)</f>
        <v>13875</v>
      </c>
      <c r="I292" s="27"/>
      <c r="J292" s="25"/>
      <c r="K292" s="25"/>
      <c r="L292" s="48"/>
    </row>
    <row r="293" s="3" customFormat="1" ht="100" customHeight="1" spans="1:12">
      <c r="A293" s="30"/>
      <c r="B293" s="25" t="s">
        <v>25</v>
      </c>
      <c r="C293" s="28">
        <f>SUM(C297,C305,C312,C319,C326)</f>
        <v>15</v>
      </c>
      <c r="D293" s="29"/>
      <c r="E293" s="29"/>
      <c r="F293" s="29"/>
      <c r="G293" s="28">
        <f>SUM(G297,G305,G312,G319,G326)</f>
        <v>3809062</v>
      </c>
      <c r="H293" s="28">
        <f>SUM(H297,H305,H312,H319,H326)</f>
        <v>120929</v>
      </c>
      <c r="I293" s="27"/>
      <c r="J293" s="25"/>
      <c r="K293" s="25"/>
      <c r="L293" s="48"/>
    </row>
    <row r="294" s="3" customFormat="1" ht="100" customHeight="1" spans="1:12">
      <c r="A294" s="30"/>
      <c r="B294" s="25" t="s">
        <v>26</v>
      </c>
      <c r="C294" s="28">
        <f>SUM(C300,C307,C316,C321,C336)</f>
        <v>14</v>
      </c>
      <c r="D294" s="29"/>
      <c r="E294" s="29"/>
      <c r="F294" s="29"/>
      <c r="G294" s="28">
        <f>SUM(G300,G307,G316,G321,G336)</f>
        <v>243036.46</v>
      </c>
      <c r="H294" s="28">
        <f>SUM(H300,H307,H316,H321,H336)</f>
        <v>66372</v>
      </c>
      <c r="I294" s="27"/>
      <c r="J294" s="25"/>
      <c r="K294" s="25"/>
      <c r="L294" s="48"/>
    </row>
    <row r="295" s="3" customFormat="1" ht="100" customHeight="1" spans="1:12">
      <c r="A295" s="30"/>
      <c r="B295" s="25" t="s">
        <v>799</v>
      </c>
      <c r="C295" s="28">
        <f>SUM(C296,C299,C304)</f>
        <v>8</v>
      </c>
      <c r="D295" s="29"/>
      <c r="E295" s="29"/>
      <c r="F295" s="29"/>
      <c r="G295" s="28">
        <f>SUM(G296,G299,G304)</f>
        <v>209301.26</v>
      </c>
      <c r="H295" s="28">
        <f>SUM(H296,H299,H304)</f>
        <v>44400</v>
      </c>
      <c r="I295" s="27"/>
      <c r="J295" s="25"/>
      <c r="K295" s="25"/>
      <c r="L295" s="48"/>
    </row>
    <row r="296" s="7" customFormat="1" ht="100" customHeight="1" spans="1:12">
      <c r="A296" s="30"/>
      <c r="B296" s="25" t="s">
        <v>800</v>
      </c>
      <c r="C296" s="28">
        <f>SUM(C297)</f>
        <v>1</v>
      </c>
      <c r="D296" s="29"/>
      <c r="E296" s="29"/>
      <c r="F296" s="29"/>
      <c r="G296" s="28">
        <f>SUM(G297)</f>
        <v>7369</v>
      </c>
      <c r="H296" s="28">
        <f>SUM(H297)</f>
        <v>1000</v>
      </c>
      <c r="I296" s="47"/>
      <c r="J296" s="38"/>
      <c r="K296" s="38"/>
      <c r="L296" s="48"/>
    </row>
    <row r="297" s="7" customFormat="1" ht="100" customHeight="1" spans="1:12">
      <c r="A297" s="30"/>
      <c r="B297" s="25" t="s">
        <v>25</v>
      </c>
      <c r="C297" s="28">
        <f>COUNTA(C298:C298)</f>
        <v>1</v>
      </c>
      <c r="D297" s="38"/>
      <c r="E297" s="38"/>
      <c r="F297" s="39"/>
      <c r="G297" s="32">
        <f>SUM(G298:G298)</f>
        <v>7369</v>
      </c>
      <c r="H297" s="32">
        <f>SUM(H298:H298)</f>
        <v>1000</v>
      </c>
      <c r="I297" s="47"/>
      <c r="J297" s="38"/>
      <c r="K297" s="38"/>
      <c r="L297" s="48"/>
    </row>
    <row r="298" s="5" customFormat="1" ht="100" customHeight="1" spans="1:12">
      <c r="A298" s="30">
        <f>IF(COUNTA(E298)=1,COUNTA($E$14:E298),“空”)</f>
        <v>211</v>
      </c>
      <c r="B298" s="33" t="s">
        <v>801</v>
      </c>
      <c r="C298" s="34" t="s">
        <v>802</v>
      </c>
      <c r="D298" s="33" t="s">
        <v>56</v>
      </c>
      <c r="E298" s="33" t="s">
        <v>57</v>
      </c>
      <c r="F298" s="35" t="s">
        <v>803</v>
      </c>
      <c r="G298" s="36">
        <v>7369</v>
      </c>
      <c r="H298" s="36">
        <v>1000</v>
      </c>
      <c r="I298" s="37" t="s">
        <v>111</v>
      </c>
      <c r="J298" s="37" t="s">
        <v>804</v>
      </c>
      <c r="K298" s="44" t="s">
        <v>136</v>
      </c>
      <c r="L298" s="48"/>
    </row>
    <row r="299" s="3" customFormat="1" ht="100" customHeight="1" spans="1:12">
      <c r="A299" s="30"/>
      <c r="B299" s="25" t="s">
        <v>805</v>
      </c>
      <c r="C299" s="28">
        <f>SUM(C300)</f>
        <v>3</v>
      </c>
      <c r="D299" s="29"/>
      <c r="E299" s="29"/>
      <c r="F299" s="29"/>
      <c r="G299" s="28">
        <f>SUM(G300)</f>
        <v>78038.97</v>
      </c>
      <c r="H299" s="28">
        <f>SUM(H300)</f>
        <v>27000</v>
      </c>
      <c r="I299" s="47"/>
      <c r="J299" s="38"/>
      <c r="K299" s="38"/>
      <c r="L299" s="48"/>
    </row>
    <row r="300" s="3" customFormat="1" ht="100" customHeight="1" spans="1:12">
      <c r="A300" s="30"/>
      <c r="B300" s="26" t="s">
        <v>26</v>
      </c>
      <c r="C300" s="28">
        <f>COUNTA(C301:C303)</f>
        <v>3</v>
      </c>
      <c r="D300" s="21"/>
      <c r="E300" s="21"/>
      <c r="F300" s="51"/>
      <c r="G300" s="32">
        <f>SUM(G301:G303)</f>
        <v>78038.97</v>
      </c>
      <c r="H300" s="32">
        <f>SUM(H301:H303)</f>
        <v>27000</v>
      </c>
      <c r="I300" s="21"/>
      <c r="J300" s="21"/>
      <c r="K300" s="21"/>
      <c r="L300" s="48"/>
    </row>
    <row r="301" s="6" customFormat="1" ht="100" customHeight="1" spans="1:12">
      <c r="A301" s="30">
        <f>IF(COUNTA(E301)=1,COUNTA($E$14:E301),“空”)</f>
        <v>212</v>
      </c>
      <c r="B301" s="40" t="s">
        <v>806</v>
      </c>
      <c r="C301" s="41" t="s">
        <v>807</v>
      </c>
      <c r="D301" s="40" t="s">
        <v>39</v>
      </c>
      <c r="E301" s="40" t="s">
        <v>40</v>
      </c>
      <c r="F301" s="42" t="s">
        <v>808</v>
      </c>
      <c r="G301" s="43">
        <v>48550.97</v>
      </c>
      <c r="H301" s="43">
        <v>15000</v>
      </c>
      <c r="I301" s="44" t="s">
        <v>456</v>
      </c>
      <c r="J301" s="44" t="s">
        <v>52</v>
      </c>
      <c r="K301" s="44" t="s">
        <v>64</v>
      </c>
      <c r="L301" s="48"/>
    </row>
    <row r="302" s="6" customFormat="1" ht="100" customHeight="1" spans="1:12">
      <c r="A302" s="30">
        <f>IF(COUNTA(E302)=1,COUNTA($E$14:E302),“空”)</f>
        <v>213</v>
      </c>
      <c r="B302" s="40" t="s">
        <v>809</v>
      </c>
      <c r="C302" s="41" t="s">
        <v>810</v>
      </c>
      <c r="D302" s="40" t="s">
        <v>83</v>
      </c>
      <c r="E302" s="40" t="s">
        <v>77</v>
      </c>
      <c r="F302" s="42" t="s">
        <v>811</v>
      </c>
      <c r="G302" s="43">
        <v>16988</v>
      </c>
      <c r="H302" s="43">
        <v>6000</v>
      </c>
      <c r="I302" s="44" t="s">
        <v>70</v>
      </c>
      <c r="J302" s="44" t="s">
        <v>784</v>
      </c>
      <c r="K302" s="44" t="s">
        <v>202</v>
      </c>
      <c r="L302" s="48"/>
    </row>
    <row r="303" s="6" customFormat="1" ht="100" customHeight="1" spans="1:12">
      <c r="A303" s="30">
        <f>IF(COUNTA(E303)=1,COUNTA($E$14:E303),“空”)</f>
        <v>214</v>
      </c>
      <c r="B303" s="40" t="s">
        <v>812</v>
      </c>
      <c r="C303" s="41" t="s">
        <v>813</v>
      </c>
      <c r="D303" s="40" t="s">
        <v>421</v>
      </c>
      <c r="E303" s="40" t="s">
        <v>422</v>
      </c>
      <c r="F303" s="42" t="s">
        <v>814</v>
      </c>
      <c r="G303" s="43">
        <v>12500</v>
      </c>
      <c r="H303" s="43">
        <v>6000</v>
      </c>
      <c r="I303" s="44" t="s">
        <v>70</v>
      </c>
      <c r="J303" s="44" t="s">
        <v>483</v>
      </c>
      <c r="K303" s="44" t="s">
        <v>71</v>
      </c>
      <c r="L303" s="48"/>
    </row>
    <row r="304" s="3" customFormat="1" ht="100" customHeight="1" spans="1:12">
      <c r="A304" s="30"/>
      <c r="B304" s="25" t="s">
        <v>815</v>
      </c>
      <c r="C304" s="28">
        <f>SUM(C305,C307)</f>
        <v>4</v>
      </c>
      <c r="D304" s="29"/>
      <c r="E304" s="29"/>
      <c r="F304" s="29"/>
      <c r="G304" s="28">
        <f>SUM(G305,G307)</f>
        <v>123893.29</v>
      </c>
      <c r="H304" s="28">
        <f>SUM(H305,H307)</f>
        <v>16400</v>
      </c>
      <c r="I304" s="47"/>
      <c r="J304" s="38"/>
      <c r="K304" s="38"/>
      <c r="L304" s="48"/>
    </row>
    <row r="305" s="3" customFormat="1" ht="100" customHeight="1" spans="1:12">
      <c r="A305" s="30"/>
      <c r="B305" s="25" t="s">
        <v>25</v>
      </c>
      <c r="C305" s="28">
        <f>COUNTA(C306:C306)</f>
        <v>1</v>
      </c>
      <c r="D305" s="38"/>
      <c r="E305" s="38"/>
      <c r="F305" s="39"/>
      <c r="G305" s="32">
        <f>SUM(G306:G306)</f>
        <v>92000</v>
      </c>
      <c r="H305" s="32">
        <f>SUM(H306:H306)</f>
        <v>10000</v>
      </c>
      <c r="I305" s="47"/>
      <c r="J305" s="38"/>
      <c r="K305" s="38"/>
      <c r="L305" s="48"/>
    </row>
    <row r="306" s="5" customFormat="1" ht="100" customHeight="1" spans="1:12">
      <c r="A306" s="30">
        <f>IF(COUNTA(E306)=1,COUNTA($E$14:E306),“空”)</f>
        <v>215</v>
      </c>
      <c r="B306" s="33" t="s">
        <v>816</v>
      </c>
      <c r="C306" s="34" t="s">
        <v>817</v>
      </c>
      <c r="D306" s="33" t="s">
        <v>818</v>
      </c>
      <c r="E306" s="33" t="s">
        <v>77</v>
      </c>
      <c r="F306" s="35" t="s">
        <v>819</v>
      </c>
      <c r="G306" s="36">
        <v>92000</v>
      </c>
      <c r="H306" s="36">
        <v>10000</v>
      </c>
      <c r="I306" s="37" t="s">
        <v>94</v>
      </c>
      <c r="J306" s="37" t="s">
        <v>483</v>
      </c>
      <c r="K306" s="44" t="s">
        <v>59</v>
      </c>
      <c r="L306" s="48"/>
    </row>
    <row r="307" s="3" customFormat="1" ht="100" customHeight="1" spans="1:12">
      <c r="A307" s="30"/>
      <c r="B307" s="38" t="s">
        <v>26</v>
      </c>
      <c r="C307" s="28">
        <f>COUNTA(C308:C310)</f>
        <v>3</v>
      </c>
      <c r="D307" s="38"/>
      <c r="E307" s="38"/>
      <c r="F307" s="39"/>
      <c r="G307" s="32">
        <f>SUM(G308:G310)</f>
        <v>31893.29</v>
      </c>
      <c r="H307" s="32">
        <f>SUM(H308:H310)</f>
        <v>6400</v>
      </c>
      <c r="I307" s="47"/>
      <c r="J307" s="38"/>
      <c r="K307" s="38"/>
      <c r="L307" s="48"/>
    </row>
    <row r="308" s="6" customFormat="1" ht="100" customHeight="1" spans="1:12">
      <c r="A308" s="30">
        <f>IF(COUNTA(E308)=1,COUNTA($E$14:E308),“空”)</f>
        <v>216</v>
      </c>
      <c r="B308" s="40" t="s">
        <v>820</v>
      </c>
      <c r="C308" s="41" t="s">
        <v>821</v>
      </c>
      <c r="D308" s="40" t="s">
        <v>818</v>
      </c>
      <c r="E308" s="40" t="s">
        <v>77</v>
      </c>
      <c r="F308" s="42" t="s">
        <v>822</v>
      </c>
      <c r="G308" s="43">
        <v>17006.78</v>
      </c>
      <c r="H308" s="43">
        <v>2600</v>
      </c>
      <c r="I308" s="44" t="s">
        <v>201</v>
      </c>
      <c r="J308" s="44" t="s">
        <v>483</v>
      </c>
      <c r="K308" s="44" t="s">
        <v>202</v>
      </c>
      <c r="L308" s="48"/>
    </row>
    <row r="309" s="6" customFormat="1" ht="100" customHeight="1" spans="1:12">
      <c r="A309" s="30">
        <f>IF(COUNTA(E309)=1,COUNTA($E$14:E309),“空”)</f>
        <v>217</v>
      </c>
      <c r="B309" s="40" t="s">
        <v>823</v>
      </c>
      <c r="C309" s="41" t="s">
        <v>821</v>
      </c>
      <c r="D309" s="40" t="s">
        <v>818</v>
      </c>
      <c r="E309" s="40" t="s">
        <v>77</v>
      </c>
      <c r="F309" s="42" t="s">
        <v>824</v>
      </c>
      <c r="G309" s="43">
        <v>7610.51</v>
      </c>
      <c r="H309" s="43">
        <v>2300</v>
      </c>
      <c r="I309" s="44" t="s">
        <v>201</v>
      </c>
      <c r="J309" s="44" t="s">
        <v>483</v>
      </c>
      <c r="K309" s="44" t="s">
        <v>202</v>
      </c>
      <c r="L309" s="48"/>
    </row>
    <row r="310" s="6" customFormat="1" ht="100" customHeight="1" spans="1:12">
      <c r="A310" s="30">
        <f>IF(COUNTA(E310)=1,COUNTA($E$14:E310),“空”)</f>
        <v>218</v>
      </c>
      <c r="B310" s="40" t="s">
        <v>825</v>
      </c>
      <c r="C310" s="41" t="s">
        <v>826</v>
      </c>
      <c r="D310" s="40" t="s">
        <v>818</v>
      </c>
      <c r="E310" s="40" t="s">
        <v>49</v>
      </c>
      <c r="F310" s="42" t="s">
        <v>827</v>
      </c>
      <c r="G310" s="43">
        <v>7276</v>
      </c>
      <c r="H310" s="43">
        <v>1500</v>
      </c>
      <c r="I310" s="44" t="s">
        <v>70</v>
      </c>
      <c r="J310" s="44" t="s">
        <v>784</v>
      </c>
      <c r="K310" s="44" t="s">
        <v>202</v>
      </c>
      <c r="L310" s="48"/>
    </row>
    <row r="311" s="7" customFormat="1" ht="100" customHeight="1" spans="1:12">
      <c r="A311" s="30"/>
      <c r="B311" s="25" t="s">
        <v>828</v>
      </c>
      <c r="C311" s="28">
        <f>SUM(C312,C316)</f>
        <v>4</v>
      </c>
      <c r="D311" s="29"/>
      <c r="E311" s="29"/>
      <c r="F311" s="29"/>
      <c r="G311" s="28">
        <f>SUM(G312,G316)</f>
        <v>296992</v>
      </c>
      <c r="H311" s="28">
        <f>SUM(H312,H316)</f>
        <v>19202</v>
      </c>
      <c r="I311" s="47"/>
      <c r="J311" s="38"/>
      <c r="K311" s="38"/>
      <c r="L311" s="48"/>
    </row>
    <row r="312" s="3" customFormat="1" ht="100" customHeight="1" spans="1:12">
      <c r="A312" s="30"/>
      <c r="B312" s="38" t="s">
        <v>25</v>
      </c>
      <c r="C312" s="28">
        <f>COUNTA(C313:C315)</f>
        <v>3</v>
      </c>
      <c r="D312" s="38"/>
      <c r="E312" s="38"/>
      <c r="F312" s="39"/>
      <c r="G312" s="32">
        <f>SUM(G313:G315)</f>
        <v>282992</v>
      </c>
      <c r="H312" s="32">
        <f>SUM(H313:H315)</f>
        <v>17000</v>
      </c>
      <c r="I312" s="67"/>
      <c r="J312" s="38"/>
      <c r="K312" s="38"/>
      <c r="L312" s="48"/>
    </row>
    <row r="313" s="5" customFormat="1" ht="100" customHeight="1" spans="1:12">
      <c r="A313" s="30">
        <f>IF(COUNTA(E313)=1,COUNTA($E$14:E313),“空”)</f>
        <v>219</v>
      </c>
      <c r="B313" s="70" t="s">
        <v>829</v>
      </c>
      <c r="C313" s="41" t="s">
        <v>780</v>
      </c>
      <c r="D313" s="40" t="s">
        <v>830</v>
      </c>
      <c r="E313" s="40" t="s">
        <v>49</v>
      </c>
      <c r="F313" s="35" t="s">
        <v>831</v>
      </c>
      <c r="G313" s="36">
        <v>166585</v>
      </c>
      <c r="H313" s="36">
        <v>3000</v>
      </c>
      <c r="I313" s="37" t="s">
        <v>783</v>
      </c>
      <c r="J313" s="37" t="s">
        <v>784</v>
      </c>
      <c r="K313" s="44" t="s">
        <v>59</v>
      </c>
      <c r="L313" s="48"/>
    </row>
    <row r="314" s="5" customFormat="1" ht="100" customHeight="1" spans="1:12">
      <c r="A314" s="30">
        <f>IF(COUNTA(E314)=1,COUNTA($E$14:E314),“空”)</f>
        <v>220</v>
      </c>
      <c r="B314" s="37" t="s">
        <v>832</v>
      </c>
      <c r="C314" s="36" t="s">
        <v>833</v>
      </c>
      <c r="D314" s="37" t="s">
        <v>67</v>
      </c>
      <c r="E314" s="37" t="s">
        <v>68</v>
      </c>
      <c r="F314" s="35" t="s">
        <v>834</v>
      </c>
      <c r="G314" s="36">
        <v>65000</v>
      </c>
      <c r="H314" s="36">
        <v>4000</v>
      </c>
      <c r="I314" s="37" t="s">
        <v>278</v>
      </c>
      <c r="J314" s="37" t="s">
        <v>52</v>
      </c>
      <c r="K314" s="44" t="s">
        <v>835</v>
      </c>
      <c r="L314" s="48"/>
    </row>
    <row r="315" s="5" customFormat="1" ht="100" customHeight="1" spans="1:12">
      <c r="A315" s="30">
        <f>IF(COUNTA(E315)=1,COUNTA($E$14:E315),“空”)</f>
        <v>221</v>
      </c>
      <c r="B315" s="40" t="s">
        <v>836</v>
      </c>
      <c r="C315" s="41" t="s">
        <v>548</v>
      </c>
      <c r="D315" s="40" t="s">
        <v>621</v>
      </c>
      <c r="E315" s="40" t="s">
        <v>622</v>
      </c>
      <c r="F315" s="35" t="s">
        <v>837</v>
      </c>
      <c r="G315" s="36">
        <v>51407</v>
      </c>
      <c r="H315" s="36">
        <v>10000</v>
      </c>
      <c r="I315" s="37" t="s">
        <v>766</v>
      </c>
      <c r="J315" s="37" t="s">
        <v>550</v>
      </c>
      <c r="K315" s="44" t="s">
        <v>838</v>
      </c>
      <c r="L315" s="48"/>
    </row>
    <row r="316" s="3" customFormat="1" ht="100" customHeight="1" spans="1:12">
      <c r="A316" s="30"/>
      <c r="B316" s="38" t="s">
        <v>26</v>
      </c>
      <c r="C316" s="28">
        <f t="shared" ref="C316:C321" si="3">COUNTA(C317:C317)</f>
        <v>1</v>
      </c>
      <c r="D316" s="38"/>
      <c r="E316" s="38"/>
      <c r="F316" s="39"/>
      <c r="G316" s="32">
        <f t="shared" ref="G316:G321" si="4">SUM(G317:G317)</f>
        <v>14000</v>
      </c>
      <c r="H316" s="32">
        <f t="shared" ref="H316:H321" si="5">SUM(H317:H317)</f>
        <v>2202</v>
      </c>
      <c r="I316" s="47"/>
      <c r="J316" s="38"/>
      <c r="K316" s="38"/>
      <c r="L316" s="48"/>
    </row>
    <row r="317" s="6" customFormat="1" ht="123" customHeight="1" spans="1:12">
      <c r="A317" s="30">
        <f>IF(COUNTA(E317)=1,COUNTA($E$14:E317),“空”)</f>
        <v>222</v>
      </c>
      <c r="B317" s="40" t="s">
        <v>839</v>
      </c>
      <c r="C317" s="41" t="s">
        <v>840</v>
      </c>
      <c r="D317" s="40" t="s">
        <v>841</v>
      </c>
      <c r="E317" s="40" t="s">
        <v>77</v>
      </c>
      <c r="F317" s="42" t="s">
        <v>842</v>
      </c>
      <c r="G317" s="43">
        <v>14000</v>
      </c>
      <c r="H317" s="43">
        <v>2202</v>
      </c>
      <c r="I317" s="44" t="s">
        <v>63</v>
      </c>
      <c r="J317" s="44" t="s">
        <v>43</v>
      </c>
      <c r="K317" s="44" t="s">
        <v>202</v>
      </c>
      <c r="L317" s="48"/>
    </row>
    <row r="318" s="3" customFormat="1" ht="100" customHeight="1" spans="1:12">
      <c r="A318" s="30"/>
      <c r="B318" s="25" t="s">
        <v>843</v>
      </c>
      <c r="C318" s="28">
        <f>SUM(C319,C321)</f>
        <v>2</v>
      </c>
      <c r="D318" s="29"/>
      <c r="E318" s="29"/>
      <c r="F318" s="29"/>
      <c r="G318" s="28">
        <f>SUM(G319,G321)</f>
        <v>30634.2</v>
      </c>
      <c r="H318" s="28">
        <f>SUM(H319,H321)</f>
        <v>16193</v>
      </c>
      <c r="I318" s="47"/>
      <c r="J318" s="38"/>
      <c r="K318" s="50"/>
      <c r="L318" s="48"/>
    </row>
    <row r="319" s="3" customFormat="1" ht="100" customHeight="1" spans="1:12">
      <c r="A319" s="30"/>
      <c r="B319" s="71" t="s">
        <v>25</v>
      </c>
      <c r="C319" s="28">
        <f t="shared" si="3"/>
        <v>1</v>
      </c>
      <c r="D319" s="71"/>
      <c r="E319" s="71"/>
      <c r="F319" s="72"/>
      <c r="G319" s="32">
        <f t="shared" si="4"/>
        <v>25105</v>
      </c>
      <c r="H319" s="32">
        <f t="shared" si="5"/>
        <v>15000</v>
      </c>
      <c r="I319" s="76"/>
      <c r="J319" s="38"/>
      <c r="K319" s="77"/>
      <c r="L319" s="48"/>
    </row>
    <row r="320" s="6" customFormat="1" ht="100" customHeight="1" spans="1:12">
      <c r="A320" s="30">
        <f>IF(COUNTA(E320)=1,COUNTA($E$14:E320),“空”)</f>
        <v>223</v>
      </c>
      <c r="B320" s="40" t="s">
        <v>844</v>
      </c>
      <c r="C320" s="73" t="s">
        <v>845</v>
      </c>
      <c r="D320" s="40" t="s">
        <v>846</v>
      </c>
      <c r="E320" s="40" t="s">
        <v>77</v>
      </c>
      <c r="F320" s="42" t="s">
        <v>847</v>
      </c>
      <c r="G320" s="43">
        <v>25105</v>
      </c>
      <c r="H320" s="43">
        <v>15000</v>
      </c>
      <c r="I320" s="44" t="s">
        <v>42</v>
      </c>
      <c r="J320" s="44" t="s">
        <v>483</v>
      </c>
      <c r="K320" s="44" t="s">
        <v>59</v>
      </c>
      <c r="L320" s="48"/>
    </row>
    <row r="321" s="3" customFormat="1" ht="100" customHeight="1" spans="1:12">
      <c r="A321" s="30"/>
      <c r="B321" s="38" t="s">
        <v>26</v>
      </c>
      <c r="C321" s="28">
        <f t="shared" si="3"/>
        <v>1</v>
      </c>
      <c r="D321" s="38"/>
      <c r="E321" s="38"/>
      <c r="F321" s="39"/>
      <c r="G321" s="32">
        <f t="shared" si="4"/>
        <v>5529.2</v>
      </c>
      <c r="H321" s="32">
        <f t="shared" si="5"/>
        <v>1193</v>
      </c>
      <c r="I321" s="47"/>
      <c r="J321" s="38"/>
      <c r="K321" s="38"/>
      <c r="L321" s="48"/>
    </row>
    <row r="322" s="6" customFormat="1" ht="100" customHeight="1" spans="1:12">
      <c r="A322" s="30">
        <f>IF(COUNTA(E322)=1,COUNTA($E$14:E322),“空”)</f>
        <v>224</v>
      </c>
      <c r="B322" s="40" t="s">
        <v>848</v>
      </c>
      <c r="C322" s="41" t="s">
        <v>849</v>
      </c>
      <c r="D322" s="40" t="s">
        <v>48</v>
      </c>
      <c r="E322" s="40" t="s">
        <v>49</v>
      </c>
      <c r="F322" s="42" t="s">
        <v>850</v>
      </c>
      <c r="G322" s="43">
        <v>5529.2</v>
      </c>
      <c r="H322" s="43">
        <v>1193</v>
      </c>
      <c r="I322" s="44" t="s">
        <v>201</v>
      </c>
      <c r="J322" s="44" t="s">
        <v>784</v>
      </c>
      <c r="K322" s="44" t="s">
        <v>64</v>
      </c>
      <c r="L322" s="48"/>
    </row>
    <row r="323" s="3" customFormat="1" ht="100" customHeight="1" spans="1:12">
      <c r="A323" s="30"/>
      <c r="B323" s="25" t="s">
        <v>851</v>
      </c>
      <c r="C323" s="28">
        <f>SUM(C324,C326,C336)</f>
        <v>16</v>
      </c>
      <c r="D323" s="29"/>
      <c r="E323" s="29"/>
      <c r="F323" s="29"/>
      <c r="G323" s="28">
        <f>SUM(G324,G326,G336)</f>
        <v>3598631</v>
      </c>
      <c r="H323" s="28">
        <f>SUM(H324,H326,H336)</f>
        <v>121381</v>
      </c>
      <c r="I323" s="21"/>
      <c r="J323" s="21"/>
      <c r="K323" s="55"/>
      <c r="L323" s="48"/>
    </row>
    <row r="324" s="3" customFormat="1" ht="100" customHeight="1" spans="1:12">
      <c r="A324" s="30"/>
      <c r="B324" s="25" t="s">
        <v>24</v>
      </c>
      <c r="C324" s="28">
        <f>COUNTA(C325:C325)</f>
        <v>1</v>
      </c>
      <c r="D324" s="21"/>
      <c r="E324" s="21"/>
      <c r="F324" s="53"/>
      <c r="G324" s="32">
        <f>SUM(G325:G325)</f>
        <v>83460</v>
      </c>
      <c r="H324" s="32">
        <f>SUM(H325:H325)</f>
        <v>13875</v>
      </c>
      <c r="I324" s="21"/>
      <c r="J324" s="21"/>
      <c r="K324" s="55"/>
      <c r="L324" s="48"/>
    </row>
    <row r="325" s="6" customFormat="1" ht="100" customHeight="1" spans="1:12">
      <c r="A325" s="30">
        <f>IF(COUNTA(E325)=1,COUNTA($E$14:E325),“空”)</f>
        <v>225</v>
      </c>
      <c r="B325" s="44" t="s">
        <v>852</v>
      </c>
      <c r="C325" s="43" t="s">
        <v>853</v>
      </c>
      <c r="D325" s="44" t="s">
        <v>48</v>
      </c>
      <c r="E325" s="44" t="s">
        <v>49</v>
      </c>
      <c r="F325" s="42" t="s">
        <v>854</v>
      </c>
      <c r="G325" s="43">
        <v>83460</v>
      </c>
      <c r="H325" s="43">
        <v>13875</v>
      </c>
      <c r="I325" s="44" t="s">
        <v>855</v>
      </c>
      <c r="J325" s="44" t="s">
        <v>52</v>
      </c>
      <c r="K325" s="44" t="s">
        <v>856</v>
      </c>
      <c r="L325" s="48"/>
    </row>
    <row r="326" s="3" customFormat="1" ht="100" customHeight="1" spans="1:12">
      <c r="A326" s="30"/>
      <c r="B326" s="21" t="s">
        <v>25</v>
      </c>
      <c r="C326" s="28">
        <f>COUNTA(C327:C335)</f>
        <v>9</v>
      </c>
      <c r="D326" s="21"/>
      <c r="E326" s="21"/>
      <c r="F326" s="31"/>
      <c r="G326" s="32">
        <f>SUM(G327:G335)</f>
        <v>3401596</v>
      </c>
      <c r="H326" s="32">
        <f>SUM(H327:H335)</f>
        <v>77929</v>
      </c>
      <c r="I326" s="21"/>
      <c r="J326" s="21"/>
      <c r="K326" s="21"/>
      <c r="L326" s="48"/>
    </row>
    <row r="327" s="5" customFormat="1" ht="100" customHeight="1" spans="1:12">
      <c r="A327" s="30">
        <f>IF(COUNTA(E327)=1,COUNTA($E$14:E327),“空”)</f>
        <v>226</v>
      </c>
      <c r="B327" s="33" t="s">
        <v>857</v>
      </c>
      <c r="C327" s="34" t="s">
        <v>858</v>
      </c>
      <c r="D327" s="33" t="s">
        <v>67</v>
      </c>
      <c r="E327" s="33" t="s">
        <v>68</v>
      </c>
      <c r="F327" s="35" t="s">
        <v>859</v>
      </c>
      <c r="G327" s="36">
        <v>750000</v>
      </c>
      <c r="H327" s="36">
        <v>20000</v>
      </c>
      <c r="I327" s="37" t="s">
        <v>278</v>
      </c>
      <c r="J327" s="37" t="s">
        <v>52</v>
      </c>
      <c r="K327" s="44" t="s">
        <v>860</v>
      </c>
      <c r="L327" s="48"/>
    </row>
    <row r="328" s="5" customFormat="1" ht="100" customHeight="1" spans="1:12">
      <c r="A328" s="30">
        <f>IF(COUNTA(E328)=1,COUNTA($E$14:E328),“空”)</f>
        <v>227</v>
      </c>
      <c r="B328" s="33" t="s">
        <v>861</v>
      </c>
      <c r="C328" s="34" t="s">
        <v>862</v>
      </c>
      <c r="D328" s="33" t="s">
        <v>67</v>
      </c>
      <c r="E328" s="33" t="s">
        <v>68</v>
      </c>
      <c r="F328" s="35" t="s">
        <v>863</v>
      </c>
      <c r="G328" s="36">
        <v>750000</v>
      </c>
      <c r="H328" s="36">
        <v>10000</v>
      </c>
      <c r="I328" s="37" t="s">
        <v>864</v>
      </c>
      <c r="J328" s="37" t="s">
        <v>52</v>
      </c>
      <c r="K328" s="44" t="s">
        <v>865</v>
      </c>
      <c r="L328" s="48"/>
    </row>
    <row r="329" s="6" customFormat="1" ht="125" customHeight="1" spans="1:12">
      <c r="A329" s="30">
        <f>IF(COUNTA(E329)=1,COUNTA($E$14:E329),“空”)</f>
        <v>228</v>
      </c>
      <c r="B329" s="33" t="s">
        <v>866</v>
      </c>
      <c r="C329" s="34" t="s">
        <v>867</v>
      </c>
      <c r="D329" s="33" t="s">
        <v>67</v>
      </c>
      <c r="E329" s="33" t="s">
        <v>68</v>
      </c>
      <c r="F329" s="35" t="s">
        <v>868</v>
      </c>
      <c r="G329" s="36">
        <v>577900</v>
      </c>
      <c r="H329" s="36">
        <v>15000</v>
      </c>
      <c r="I329" s="37" t="s">
        <v>869</v>
      </c>
      <c r="J329" s="37" t="s">
        <v>52</v>
      </c>
      <c r="K329" s="44" t="s">
        <v>870</v>
      </c>
      <c r="L329" s="48"/>
    </row>
    <row r="330" s="5" customFormat="1" ht="100" customHeight="1" spans="1:12">
      <c r="A330" s="30">
        <f>IF(COUNTA(E330)=1,COUNTA($E$14:E330),“空”)</f>
        <v>229</v>
      </c>
      <c r="B330" s="33" t="s">
        <v>871</v>
      </c>
      <c r="C330" s="34" t="s">
        <v>872</v>
      </c>
      <c r="D330" s="33" t="s">
        <v>48</v>
      </c>
      <c r="E330" s="33" t="s">
        <v>49</v>
      </c>
      <c r="F330" s="35" t="s">
        <v>873</v>
      </c>
      <c r="G330" s="36">
        <v>423000</v>
      </c>
      <c r="H330" s="36">
        <v>15000</v>
      </c>
      <c r="I330" s="37" t="s">
        <v>766</v>
      </c>
      <c r="J330" s="37" t="s">
        <v>52</v>
      </c>
      <c r="K330" s="44" t="s">
        <v>874</v>
      </c>
      <c r="L330" s="48"/>
    </row>
    <row r="331" s="5" customFormat="1" ht="100" customHeight="1" spans="1:12">
      <c r="A331" s="30">
        <f>IF(COUNTA(E331)=1,COUNTA($E$14:E331),“空”)</f>
        <v>230</v>
      </c>
      <c r="B331" s="33" t="s">
        <v>875</v>
      </c>
      <c r="C331" s="34" t="s">
        <v>620</v>
      </c>
      <c r="D331" s="33" t="s">
        <v>108</v>
      </c>
      <c r="E331" s="33" t="s">
        <v>109</v>
      </c>
      <c r="F331" s="35" t="s">
        <v>876</v>
      </c>
      <c r="G331" s="36">
        <v>350000</v>
      </c>
      <c r="H331" s="36">
        <v>2000</v>
      </c>
      <c r="I331" s="37" t="s">
        <v>877</v>
      </c>
      <c r="J331" s="37" t="s">
        <v>52</v>
      </c>
      <c r="K331" s="44" t="s">
        <v>59</v>
      </c>
      <c r="L331" s="48"/>
    </row>
    <row r="332" s="5" customFormat="1" ht="100" customHeight="1" spans="1:12">
      <c r="A332" s="30">
        <f>IF(COUNTA(E332)=1,COUNTA($E$14:E332),“空”)</f>
        <v>231</v>
      </c>
      <c r="B332" s="33" t="s">
        <v>878</v>
      </c>
      <c r="C332" s="34" t="s">
        <v>879</v>
      </c>
      <c r="D332" s="33" t="s">
        <v>67</v>
      </c>
      <c r="E332" s="33" t="s">
        <v>68</v>
      </c>
      <c r="F332" s="35" t="s">
        <v>880</v>
      </c>
      <c r="G332" s="36">
        <v>306200</v>
      </c>
      <c r="H332" s="36">
        <v>7000</v>
      </c>
      <c r="I332" s="37" t="s">
        <v>881</v>
      </c>
      <c r="J332" s="37" t="s">
        <v>52</v>
      </c>
      <c r="K332" s="44" t="s">
        <v>882</v>
      </c>
      <c r="L332" s="48"/>
    </row>
    <row r="333" s="5" customFormat="1" ht="100" customHeight="1" spans="1:13">
      <c r="A333" s="30">
        <f>IF(COUNTA(E333)=1,COUNTA($E$14:E333),“空”)</f>
        <v>232</v>
      </c>
      <c r="B333" s="33" t="s">
        <v>883</v>
      </c>
      <c r="C333" s="34" t="s">
        <v>620</v>
      </c>
      <c r="D333" s="33" t="s">
        <v>884</v>
      </c>
      <c r="E333" s="33" t="s">
        <v>219</v>
      </c>
      <c r="F333" s="35" t="s">
        <v>885</v>
      </c>
      <c r="G333" s="36">
        <v>180000</v>
      </c>
      <c r="H333" s="36">
        <v>5000</v>
      </c>
      <c r="I333" s="37" t="s">
        <v>783</v>
      </c>
      <c r="J333" s="37" t="s">
        <v>52</v>
      </c>
      <c r="K333" s="44" t="s">
        <v>886</v>
      </c>
      <c r="L333" s="48"/>
      <c r="M333" s="65"/>
    </row>
    <row r="334" s="5" customFormat="1" ht="100" customHeight="1" spans="1:12">
      <c r="A334" s="30">
        <f>IF(COUNTA(E334)=1,COUNTA($E$14:E334),“空”)</f>
        <v>233</v>
      </c>
      <c r="B334" s="33" t="s">
        <v>887</v>
      </c>
      <c r="C334" s="34" t="s">
        <v>620</v>
      </c>
      <c r="D334" s="33" t="s">
        <v>888</v>
      </c>
      <c r="E334" s="33" t="s">
        <v>49</v>
      </c>
      <c r="F334" s="35" t="s">
        <v>889</v>
      </c>
      <c r="G334" s="36">
        <v>40000</v>
      </c>
      <c r="H334" s="36">
        <v>500</v>
      </c>
      <c r="I334" s="37" t="s">
        <v>278</v>
      </c>
      <c r="J334" s="37" t="s">
        <v>52</v>
      </c>
      <c r="K334" s="44" t="s">
        <v>890</v>
      </c>
      <c r="L334" s="48"/>
    </row>
    <row r="335" s="5" customFormat="1" ht="100" customHeight="1" spans="1:12">
      <c r="A335" s="30">
        <f>IF(COUNTA(E335)=1,COUNTA($E$14:E335),“空”)</f>
        <v>234</v>
      </c>
      <c r="B335" s="33" t="s">
        <v>891</v>
      </c>
      <c r="C335" s="34" t="s">
        <v>892</v>
      </c>
      <c r="D335" s="33" t="s">
        <v>893</v>
      </c>
      <c r="E335" s="33" t="s">
        <v>32</v>
      </c>
      <c r="F335" s="35" t="s">
        <v>894</v>
      </c>
      <c r="G335" s="36">
        <v>24496</v>
      </c>
      <c r="H335" s="36">
        <v>3429</v>
      </c>
      <c r="I335" s="37" t="s">
        <v>111</v>
      </c>
      <c r="J335" s="37" t="s">
        <v>895</v>
      </c>
      <c r="K335" s="44" t="s">
        <v>53</v>
      </c>
      <c r="L335" s="48"/>
    </row>
    <row r="336" s="3" customFormat="1" ht="71" customHeight="1" spans="1:12">
      <c r="A336" s="30"/>
      <c r="B336" s="38" t="s">
        <v>26</v>
      </c>
      <c r="C336" s="28">
        <f>COUNTA(C337:C342)</f>
        <v>6</v>
      </c>
      <c r="D336" s="38"/>
      <c r="E336" s="38"/>
      <c r="F336" s="39"/>
      <c r="G336" s="32">
        <f>SUM(G337:G342)</f>
        <v>113575</v>
      </c>
      <c r="H336" s="32">
        <f>SUM(H337:H342)</f>
        <v>29577</v>
      </c>
      <c r="I336" s="67"/>
      <c r="J336" s="38"/>
      <c r="K336" s="38"/>
      <c r="L336" s="48"/>
    </row>
    <row r="337" s="6" customFormat="1" ht="100" customHeight="1" spans="1:12">
      <c r="A337" s="30">
        <f>IF(COUNTA(E337)=1,COUNTA($E$14:E337),“空”)</f>
        <v>235</v>
      </c>
      <c r="B337" s="40" t="s">
        <v>896</v>
      </c>
      <c r="C337" s="41" t="s">
        <v>557</v>
      </c>
      <c r="D337" s="40" t="s">
        <v>897</v>
      </c>
      <c r="E337" s="40" t="s">
        <v>77</v>
      </c>
      <c r="F337" s="42" t="s">
        <v>898</v>
      </c>
      <c r="G337" s="43">
        <v>44238</v>
      </c>
      <c r="H337" s="43">
        <v>890</v>
      </c>
      <c r="I337" s="44" t="s">
        <v>456</v>
      </c>
      <c r="J337" s="44" t="s">
        <v>52</v>
      </c>
      <c r="K337" s="44" t="s">
        <v>202</v>
      </c>
      <c r="L337" s="48"/>
    </row>
    <row r="338" s="6" customFormat="1" ht="100" customHeight="1" spans="1:12">
      <c r="A338" s="30">
        <f>IF(COUNTA(E338)=1,COUNTA($E$14:E338),“空”)</f>
        <v>236</v>
      </c>
      <c r="B338" s="78" t="s">
        <v>899</v>
      </c>
      <c r="C338" s="41" t="s">
        <v>900</v>
      </c>
      <c r="D338" s="40" t="s">
        <v>888</v>
      </c>
      <c r="E338" s="40" t="s">
        <v>49</v>
      </c>
      <c r="F338" s="42" t="s">
        <v>901</v>
      </c>
      <c r="G338" s="43">
        <v>22000</v>
      </c>
      <c r="H338" s="43">
        <v>1600</v>
      </c>
      <c r="I338" s="44" t="s">
        <v>206</v>
      </c>
      <c r="J338" s="44" t="s">
        <v>895</v>
      </c>
      <c r="K338" s="44" t="s">
        <v>71</v>
      </c>
      <c r="L338" s="48"/>
    </row>
    <row r="339" s="6" customFormat="1" ht="100" customHeight="1" spans="1:12">
      <c r="A339" s="30">
        <f>IF(COUNTA(E339)=1,COUNTA($E$14:E339),“空”)</f>
        <v>237</v>
      </c>
      <c r="B339" s="40" t="s">
        <v>902</v>
      </c>
      <c r="C339" s="41" t="s">
        <v>903</v>
      </c>
      <c r="D339" s="40" t="s">
        <v>621</v>
      </c>
      <c r="E339" s="40" t="s">
        <v>622</v>
      </c>
      <c r="F339" s="42" t="s">
        <v>904</v>
      </c>
      <c r="G339" s="43">
        <v>17372</v>
      </c>
      <c r="H339" s="43">
        <v>11372</v>
      </c>
      <c r="I339" s="44" t="s">
        <v>206</v>
      </c>
      <c r="J339" s="44" t="s">
        <v>895</v>
      </c>
      <c r="K339" s="44" t="s">
        <v>71</v>
      </c>
      <c r="L339" s="48"/>
    </row>
    <row r="340" s="6" customFormat="1" ht="100" customHeight="1" spans="1:12">
      <c r="A340" s="30">
        <f>IF(COUNTA(E340)=1,COUNTA($E$14:E340),“空”)</f>
        <v>238</v>
      </c>
      <c r="B340" s="52" t="s">
        <v>905</v>
      </c>
      <c r="C340" s="41" t="s">
        <v>568</v>
      </c>
      <c r="D340" s="40" t="s">
        <v>906</v>
      </c>
      <c r="E340" s="40" t="s">
        <v>68</v>
      </c>
      <c r="F340" s="42" t="s">
        <v>907</v>
      </c>
      <c r="G340" s="43">
        <v>13900</v>
      </c>
      <c r="H340" s="43">
        <v>5000</v>
      </c>
      <c r="I340" s="44" t="s">
        <v>206</v>
      </c>
      <c r="J340" s="44" t="s">
        <v>895</v>
      </c>
      <c r="K340" s="44" t="s">
        <v>71</v>
      </c>
      <c r="L340" s="48"/>
    </row>
    <row r="341" s="6" customFormat="1" ht="100" customHeight="1" spans="1:12">
      <c r="A341" s="30">
        <f>IF(COUNTA(E341)=1,COUNTA($E$14:E341),“空”)</f>
        <v>239</v>
      </c>
      <c r="B341" s="52" t="s">
        <v>908</v>
      </c>
      <c r="C341" s="74" t="s">
        <v>909</v>
      </c>
      <c r="D341" s="40" t="s">
        <v>910</v>
      </c>
      <c r="E341" s="40" t="s">
        <v>219</v>
      </c>
      <c r="F341" s="42" t="s">
        <v>911</v>
      </c>
      <c r="G341" s="43">
        <v>10015</v>
      </c>
      <c r="H341" s="43">
        <v>5165</v>
      </c>
      <c r="I341" s="44" t="s">
        <v>206</v>
      </c>
      <c r="J341" s="44" t="s">
        <v>895</v>
      </c>
      <c r="K341" s="44" t="s">
        <v>64</v>
      </c>
      <c r="L341" s="48"/>
    </row>
    <row r="342" s="6" customFormat="1" ht="100" customHeight="1" spans="1:12">
      <c r="A342" s="30">
        <f>IF(COUNTA(E342)=1,COUNTA($E$14:E342),“空”)</f>
        <v>240</v>
      </c>
      <c r="B342" s="40" t="s">
        <v>912</v>
      </c>
      <c r="C342" s="79" t="s">
        <v>913</v>
      </c>
      <c r="D342" s="78" t="s">
        <v>914</v>
      </c>
      <c r="E342" s="78" t="s">
        <v>622</v>
      </c>
      <c r="F342" s="42" t="s">
        <v>915</v>
      </c>
      <c r="G342" s="43">
        <v>6050</v>
      </c>
      <c r="H342" s="43">
        <v>5550</v>
      </c>
      <c r="I342" s="44" t="s">
        <v>235</v>
      </c>
      <c r="J342" s="44" t="s">
        <v>916</v>
      </c>
      <c r="K342" s="44" t="s">
        <v>71</v>
      </c>
      <c r="L342" s="48"/>
    </row>
    <row r="343" s="3" customFormat="1" ht="100" customHeight="1" spans="1:12">
      <c r="A343" s="30"/>
      <c r="B343" s="25" t="s">
        <v>22</v>
      </c>
      <c r="C343" s="28">
        <f>SUM(C344:C346)</f>
        <v>14</v>
      </c>
      <c r="D343" s="29"/>
      <c r="E343" s="29"/>
      <c r="F343" s="29"/>
      <c r="G343" s="28">
        <f>SUM(G344:G346)</f>
        <v>454104</v>
      </c>
      <c r="H343" s="28">
        <f>SUM(H344:H346)</f>
        <v>56100</v>
      </c>
      <c r="I343" s="47"/>
      <c r="J343" s="38"/>
      <c r="K343" s="38"/>
      <c r="L343" s="48"/>
    </row>
    <row r="344" s="3" customFormat="1" ht="100" customHeight="1" spans="1:12">
      <c r="A344" s="30"/>
      <c r="B344" s="25" t="s">
        <v>24</v>
      </c>
      <c r="C344" s="28">
        <f>SUM(C348,C353)</f>
        <v>3</v>
      </c>
      <c r="D344" s="29"/>
      <c r="E344" s="29"/>
      <c r="F344" s="29"/>
      <c r="G344" s="28">
        <f>SUM(G348,G353)</f>
        <v>148111</v>
      </c>
      <c r="H344" s="28">
        <f>SUM(H348,H353)</f>
        <v>12500</v>
      </c>
      <c r="I344" s="47"/>
      <c r="J344" s="38"/>
      <c r="K344" s="38"/>
      <c r="L344" s="48"/>
    </row>
    <row r="345" s="3" customFormat="1" ht="100" customHeight="1" spans="1:12">
      <c r="A345" s="30"/>
      <c r="B345" s="25" t="s">
        <v>25</v>
      </c>
      <c r="C345" s="28">
        <f>SUM(C356,C366)</f>
        <v>5</v>
      </c>
      <c r="D345" s="29"/>
      <c r="E345" s="29"/>
      <c r="F345" s="29"/>
      <c r="G345" s="28">
        <f>SUM(G356,G366)</f>
        <v>164507</v>
      </c>
      <c r="H345" s="28">
        <f>SUM(H356,H366)</f>
        <v>12400</v>
      </c>
      <c r="I345" s="47"/>
      <c r="J345" s="38"/>
      <c r="K345" s="38"/>
      <c r="L345" s="48"/>
    </row>
    <row r="346" s="3" customFormat="1" ht="100" customHeight="1" spans="1:12">
      <c r="A346" s="30"/>
      <c r="B346" s="25" t="s">
        <v>26</v>
      </c>
      <c r="C346" s="28">
        <f>SUM(C350,C359)</f>
        <v>6</v>
      </c>
      <c r="D346" s="29"/>
      <c r="E346" s="29"/>
      <c r="F346" s="29"/>
      <c r="G346" s="28">
        <f>SUM(G350,G359)</f>
        <v>141486</v>
      </c>
      <c r="H346" s="28">
        <f>SUM(H350,H359)</f>
        <v>31200</v>
      </c>
      <c r="I346" s="47"/>
      <c r="J346" s="38"/>
      <c r="K346" s="38"/>
      <c r="L346" s="48"/>
    </row>
    <row r="347" s="3" customFormat="1" ht="100" customHeight="1" spans="1:12">
      <c r="A347" s="30"/>
      <c r="B347" s="25" t="s">
        <v>917</v>
      </c>
      <c r="C347" s="28">
        <f>SUM(C348,C350)</f>
        <v>2</v>
      </c>
      <c r="D347" s="29"/>
      <c r="E347" s="29"/>
      <c r="F347" s="29"/>
      <c r="G347" s="28">
        <f>SUM(G348,G350)</f>
        <v>78351</v>
      </c>
      <c r="H347" s="28">
        <f>SUM(H348,H350)</f>
        <v>15200</v>
      </c>
      <c r="I347" s="47"/>
      <c r="J347" s="38"/>
      <c r="K347" s="38"/>
      <c r="L347" s="48"/>
    </row>
    <row r="348" s="3" customFormat="1" ht="100" customHeight="1" spans="1:12">
      <c r="A348" s="30"/>
      <c r="B348" s="25" t="s">
        <v>24</v>
      </c>
      <c r="C348" s="28">
        <f>COUNTA(C349:C349)</f>
        <v>1</v>
      </c>
      <c r="D348" s="38"/>
      <c r="E348" s="38"/>
      <c r="F348" s="39"/>
      <c r="G348" s="32">
        <f>SUM(G349:G349)</f>
        <v>60151</v>
      </c>
      <c r="H348" s="32">
        <f>SUM(H349:H349)</f>
        <v>7000</v>
      </c>
      <c r="I348" s="47"/>
      <c r="J348" s="38"/>
      <c r="K348" s="38"/>
      <c r="L348" s="48"/>
    </row>
    <row r="349" s="6" customFormat="1" ht="100" customHeight="1" spans="1:12">
      <c r="A349" s="30">
        <f>IF(COUNTA(E349)=1,COUNTA($E$14:E349),“空”)</f>
        <v>241</v>
      </c>
      <c r="B349" s="44" t="s">
        <v>918</v>
      </c>
      <c r="C349" s="36" t="s">
        <v>552</v>
      </c>
      <c r="D349" s="44" t="s">
        <v>108</v>
      </c>
      <c r="E349" s="44" t="s">
        <v>142</v>
      </c>
      <c r="F349" s="42" t="s">
        <v>919</v>
      </c>
      <c r="G349" s="43">
        <v>60151</v>
      </c>
      <c r="H349" s="43">
        <v>7000</v>
      </c>
      <c r="I349" s="44" t="s">
        <v>225</v>
      </c>
      <c r="J349" s="44" t="s">
        <v>464</v>
      </c>
      <c r="K349" s="44" t="s">
        <v>80</v>
      </c>
      <c r="L349" s="66"/>
    </row>
    <row r="350" s="3" customFormat="1" ht="100" customHeight="1" spans="1:12">
      <c r="A350" s="30"/>
      <c r="B350" s="21" t="s">
        <v>26</v>
      </c>
      <c r="C350" s="28">
        <f>COUNTA(C351:C351)</f>
        <v>1</v>
      </c>
      <c r="D350" s="21"/>
      <c r="E350" s="21"/>
      <c r="F350" s="31"/>
      <c r="G350" s="32">
        <f>SUM(G351:G351)</f>
        <v>18200</v>
      </c>
      <c r="H350" s="32">
        <f>SUM(H351:H351)</f>
        <v>8200</v>
      </c>
      <c r="I350" s="21"/>
      <c r="J350" s="21"/>
      <c r="K350" s="21"/>
      <c r="L350" s="48"/>
    </row>
    <row r="351" s="6" customFormat="1" ht="100" customHeight="1" spans="1:12">
      <c r="A351" s="30">
        <f>IF(COUNTA(E351)=1,COUNTA($E$14:E351),“空”)</f>
        <v>242</v>
      </c>
      <c r="B351" s="40" t="s">
        <v>920</v>
      </c>
      <c r="C351" s="41" t="s">
        <v>921</v>
      </c>
      <c r="D351" s="40" t="s">
        <v>922</v>
      </c>
      <c r="E351" s="40" t="s">
        <v>219</v>
      </c>
      <c r="F351" s="42" t="s">
        <v>923</v>
      </c>
      <c r="G351" s="43">
        <v>18200</v>
      </c>
      <c r="H351" s="43">
        <v>8200</v>
      </c>
      <c r="I351" s="44" t="s">
        <v>70</v>
      </c>
      <c r="J351" s="44" t="s">
        <v>604</v>
      </c>
      <c r="K351" s="44" t="s">
        <v>71</v>
      </c>
      <c r="L351" s="48"/>
    </row>
    <row r="352" s="3" customFormat="1" ht="100" customHeight="1" spans="1:12">
      <c r="A352" s="30"/>
      <c r="B352" s="25" t="s">
        <v>924</v>
      </c>
      <c r="C352" s="28">
        <f>SUM(C353,C356,C359)</f>
        <v>9</v>
      </c>
      <c r="D352" s="29"/>
      <c r="E352" s="29"/>
      <c r="F352" s="29"/>
      <c r="G352" s="28">
        <f>SUM(G353,G356,G359)</f>
        <v>227246</v>
      </c>
      <c r="H352" s="28">
        <f>SUM(H353,H356,H359)</f>
        <v>33700</v>
      </c>
      <c r="I352" s="47"/>
      <c r="J352" s="38"/>
      <c r="K352" s="50"/>
      <c r="L352" s="48"/>
    </row>
    <row r="353" s="3" customFormat="1" ht="100" customHeight="1" spans="1:12">
      <c r="A353" s="30"/>
      <c r="B353" s="25" t="s">
        <v>24</v>
      </c>
      <c r="C353" s="28">
        <f>COUNTA(C354:C355)</f>
        <v>2</v>
      </c>
      <c r="D353" s="38"/>
      <c r="E353" s="38"/>
      <c r="F353" s="39"/>
      <c r="G353" s="32">
        <f>SUM(G354:G355)</f>
        <v>87960</v>
      </c>
      <c r="H353" s="32">
        <f>SUM(H354:H355)</f>
        <v>5500</v>
      </c>
      <c r="I353" s="47"/>
      <c r="J353" s="38"/>
      <c r="K353" s="50"/>
      <c r="L353" s="48"/>
    </row>
    <row r="354" s="6" customFormat="1" ht="100" customHeight="1" spans="1:12">
      <c r="A354" s="30">
        <f>IF(COUNTA(E354)=1,COUNTA($E$14:E354),“空”)</f>
        <v>243</v>
      </c>
      <c r="B354" s="44" t="s">
        <v>925</v>
      </c>
      <c r="C354" s="43" t="s">
        <v>926</v>
      </c>
      <c r="D354" s="44" t="s">
        <v>927</v>
      </c>
      <c r="E354" s="44" t="s">
        <v>57</v>
      </c>
      <c r="F354" s="42" t="s">
        <v>928</v>
      </c>
      <c r="G354" s="43">
        <v>82046</v>
      </c>
      <c r="H354" s="43">
        <v>5000</v>
      </c>
      <c r="I354" s="44" t="s">
        <v>225</v>
      </c>
      <c r="J354" s="44" t="s">
        <v>52</v>
      </c>
      <c r="K354" s="44" t="s">
        <v>80</v>
      </c>
      <c r="L354" s="48"/>
    </row>
    <row r="355" s="6" customFormat="1" ht="100" customHeight="1" spans="1:12">
      <c r="A355" s="30">
        <f>IF(COUNTA(E355)=1,COUNTA($E$14:E355),“空”)</f>
        <v>244</v>
      </c>
      <c r="B355" s="40" t="s">
        <v>929</v>
      </c>
      <c r="C355" s="41" t="s">
        <v>930</v>
      </c>
      <c r="D355" s="40" t="s">
        <v>922</v>
      </c>
      <c r="E355" s="40" t="s">
        <v>68</v>
      </c>
      <c r="F355" s="42" t="s">
        <v>931</v>
      </c>
      <c r="G355" s="43">
        <v>5914</v>
      </c>
      <c r="H355" s="43">
        <v>500</v>
      </c>
      <c r="I355" s="44" t="s">
        <v>79</v>
      </c>
      <c r="J355" s="44" t="s">
        <v>52</v>
      </c>
      <c r="K355" s="44" t="s">
        <v>80</v>
      </c>
      <c r="L355" s="48"/>
    </row>
    <row r="356" s="3" customFormat="1" ht="100" customHeight="1" spans="1:12">
      <c r="A356" s="30"/>
      <c r="B356" s="38" t="s">
        <v>25</v>
      </c>
      <c r="C356" s="28">
        <f>COUNTA(C357:C358)</f>
        <v>2</v>
      </c>
      <c r="D356" s="38"/>
      <c r="E356" s="38"/>
      <c r="F356" s="39"/>
      <c r="G356" s="32">
        <f>SUM(G357:G358)</f>
        <v>16000</v>
      </c>
      <c r="H356" s="32">
        <f>SUM(H357:H358)</f>
        <v>5200</v>
      </c>
      <c r="I356" s="67"/>
      <c r="J356" s="38"/>
      <c r="K356" s="38"/>
      <c r="L356" s="48"/>
    </row>
    <row r="357" s="5" customFormat="1" ht="100" customHeight="1" spans="1:12">
      <c r="A357" s="30">
        <f>IF(COUNTA(E357)=1,COUNTA($E$14:E357),“空”)</f>
        <v>245</v>
      </c>
      <c r="B357" s="33" t="s">
        <v>932</v>
      </c>
      <c r="C357" s="34" t="s">
        <v>930</v>
      </c>
      <c r="D357" s="33" t="s">
        <v>922</v>
      </c>
      <c r="E357" s="33" t="s">
        <v>68</v>
      </c>
      <c r="F357" s="35" t="s">
        <v>933</v>
      </c>
      <c r="G357" s="36">
        <v>8000</v>
      </c>
      <c r="H357" s="36">
        <v>3200</v>
      </c>
      <c r="I357" s="37" t="s">
        <v>42</v>
      </c>
      <c r="J357" s="37" t="s">
        <v>483</v>
      </c>
      <c r="K357" s="44" t="s">
        <v>778</v>
      </c>
      <c r="L357" s="48"/>
    </row>
    <row r="358" s="5" customFormat="1" ht="100" customHeight="1" spans="1:12">
      <c r="A358" s="30">
        <f>IF(COUNTA(E358)=1,COUNTA($E$14:E358),“空”)</f>
        <v>246</v>
      </c>
      <c r="B358" s="33" t="s">
        <v>934</v>
      </c>
      <c r="C358" s="34" t="s">
        <v>930</v>
      </c>
      <c r="D358" s="33" t="s">
        <v>922</v>
      </c>
      <c r="E358" s="33" t="s">
        <v>68</v>
      </c>
      <c r="F358" s="35" t="s">
        <v>935</v>
      </c>
      <c r="G358" s="36">
        <v>8000</v>
      </c>
      <c r="H358" s="36">
        <v>2000</v>
      </c>
      <c r="I358" s="37" t="s">
        <v>111</v>
      </c>
      <c r="J358" s="37" t="s">
        <v>43</v>
      </c>
      <c r="K358" s="44" t="s">
        <v>936</v>
      </c>
      <c r="L358" s="48"/>
    </row>
    <row r="359" s="3" customFormat="1" ht="100" customHeight="1" spans="1:12">
      <c r="A359" s="30"/>
      <c r="B359" s="38" t="s">
        <v>26</v>
      </c>
      <c r="C359" s="28">
        <f>COUNTA(C360:C364)</f>
        <v>5</v>
      </c>
      <c r="D359" s="38"/>
      <c r="E359" s="38"/>
      <c r="F359" s="39"/>
      <c r="G359" s="32">
        <f>SUM(G360:G364)</f>
        <v>123286</v>
      </c>
      <c r="H359" s="32">
        <f>SUM(H360:H364)</f>
        <v>23000</v>
      </c>
      <c r="I359" s="47"/>
      <c r="J359" s="38"/>
      <c r="K359" s="38"/>
      <c r="L359" s="48"/>
    </row>
    <row r="360" s="6" customFormat="1" ht="100" customHeight="1" spans="1:12">
      <c r="A360" s="30">
        <f>IF(COUNTA(E360)=1,COUNTA($E$14:E360),“空”)</f>
        <v>247</v>
      </c>
      <c r="B360" s="40" t="s">
        <v>937</v>
      </c>
      <c r="C360" s="41" t="s">
        <v>274</v>
      </c>
      <c r="D360" s="40" t="s">
        <v>938</v>
      </c>
      <c r="E360" s="40" t="s">
        <v>68</v>
      </c>
      <c r="F360" s="42" t="s">
        <v>939</v>
      </c>
      <c r="G360" s="43">
        <v>46772</v>
      </c>
      <c r="H360" s="43">
        <v>7000</v>
      </c>
      <c r="I360" s="44" t="s">
        <v>70</v>
      </c>
      <c r="J360" s="44" t="s">
        <v>52</v>
      </c>
      <c r="K360" s="44" t="s">
        <v>64</v>
      </c>
      <c r="L360" s="48"/>
    </row>
    <row r="361" s="6" customFormat="1" ht="100" customHeight="1" spans="1:12">
      <c r="A361" s="30">
        <f>IF(COUNTA(E361)=1,COUNTA($E$14:E361),“空”)</f>
        <v>248</v>
      </c>
      <c r="B361" s="40" t="s">
        <v>940</v>
      </c>
      <c r="C361" s="41" t="s">
        <v>941</v>
      </c>
      <c r="D361" s="40" t="s">
        <v>67</v>
      </c>
      <c r="E361" s="40" t="s">
        <v>68</v>
      </c>
      <c r="F361" s="42" t="s">
        <v>942</v>
      </c>
      <c r="G361" s="43">
        <v>21980</v>
      </c>
      <c r="H361" s="43">
        <v>5000</v>
      </c>
      <c r="I361" s="44" t="s">
        <v>70</v>
      </c>
      <c r="J361" s="44" t="s">
        <v>52</v>
      </c>
      <c r="K361" s="44" t="s">
        <v>64</v>
      </c>
      <c r="L361" s="48"/>
    </row>
    <row r="362" s="6" customFormat="1" ht="100" customHeight="1" spans="1:12">
      <c r="A362" s="30">
        <f>IF(COUNTA(E362)=1,COUNTA($E$14:E362),“空”)</f>
        <v>249</v>
      </c>
      <c r="B362" s="40" t="s">
        <v>943</v>
      </c>
      <c r="C362" s="41" t="s">
        <v>941</v>
      </c>
      <c r="D362" s="40" t="s">
        <v>67</v>
      </c>
      <c r="E362" s="40" t="s">
        <v>68</v>
      </c>
      <c r="F362" s="42" t="s">
        <v>944</v>
      </c>
      <c r="G362" s="43">
        <v>20620</v>
      </c>
      <c r="H362" s="43">
        <v>5000</v>
      </c>
      <c r="I362" s="44" t="s">
        <v>70</v>
      </c>
      <c r="J362" s="44" t="s">
        <v>52</v>
      </c>
      <c r="K362" s="44" t="s">
        <v>64</v>
      </c>
      <c r="L362" s="48"/>
    </row>
    <row r="363" s="6" customFormat="1" ht="114" customHeight="1" spans="1:12">
      <c r="A363" s="30">
        <f>IF(COUNTA(E363)=1,COUNTA($E$14:E363),“空”)</f>
        <v>250</v>
      </c>
      <c r="B363" s="40" t="s">
        <v>945</v>
      </c>
      <c r="C363" s="41" t="s">
        <v>941</v>
      </c>
      <c r="D363" s="40" t="s">
        <v>67</v>
      </c>
      <c r="E363" s="40" t="s">
        <v>68</v>
      </c>
      <c r="F363" s="42" t="s">
        <v>946</v>
      </c>
      <c r="G363" s="43">
        <v>16957</v>
      </c>
      <c r="H363" s="43">
        <v>4000</v>
      </c>
      <c r="I363" s="44" t="s">
        <v>70</v>
      </c>
      <c r="J363" s="44" t="s">
        <v>52</v>
      </c>
      <c r="K363" s="44" t="s">
        <v>64</v>
      </c>
      <c r="L363" s="48"/>
    </row>
    <row r="364" s="6" customFormat="1" ht="100" customHeight="1" spans="1:12">
      <c r="A364" s="30">
        <f>IF(COUNTA(E364)=1,COUNTA($E$14:E364),“空”)</f>
        <v>251</v>
      </c>
      <c r="B364" s="40" t="s">
        <v>947</v>
      </c>
      <c r="C364" s="41" t="s">
        <v>941</v>
      </c>
      <c r="D364" s="40" t="s">
        <v>67</v>
      </c>
      <c r="E364" s="40" t="s">
        <v>68</v>
      </c>
      <c r="F364" s="42" t="s">
        <v>948</v>
      </c>
      <c r="G364" s="43">
        <v>16957</v>
      </c>
      <c r="H364" s="43">
        <v>2000</v>
      </c>
      <c r="I364" s="44" t="s">
        <v>70</v>
      </c>
      <c r="J364" s="44" t="s">
        <v>52</v>
      </c>
      <c r="K364" s="44" t="s">
        <v>64</v>
      </c>
      <c r="L364" s="48"/>
    </row>
    <row r="365" s="3" customFormat="1" ht="100" customHeight="1" spans="1:12">
      <c r="A365" s="30"/>
      <c r="B365" s="25" t="s">
        <v>949</v>
      </c>
      <c r="C365" s="28">
        <f>SUM(C366)</f>
        <v>3</v>
      </c>
      <c r="D365" s="29"/>
      <c r="E365" s="29"/>
      <c r="F365" s="29"/>
      <c r="G365" s="28">
        <f>SUM(G366)</f>
        <v>148507</v>
      </c>
      <c r="H365" s="28">
        <f>SUM(H366)</f>
        <v>7200</v>
      </c>
      <c r="I365" s="47"/>
      <c r="J365" s="38"/>
      <c r="K365" s="38"/>
      <c r="L365" s="48"/>
    </row>
    <row r="366" s="3" customFormat="1" ht="100" customHeight="1" spans="1:12">
      <c r="A366" s="30"/>
      <c r="B366" s="25" t="s">
        <v>25</v>
      </c>
      <c r="C366" s="28">
        <f>COUNTA(C367:C369)</f>
        <v>3</v>
      </c>
      <c r="D366" s="38"/>
      <c r="E366" s="38"/>
      <c r="F366" s="39"/>
      <c r="G366" s="32">
        <f>SUM(G367:G369)</f>
        <v>148507</v>
      </c>
      <c r="H366" s="32">
        <f>SUM(H367:H369)</f>
        <v>7200</v>
      </c>
      <c r="I366" s="47"/>
      <c r="J366" s="38"/>
      <c r="K366" s="38"/>
      <c r="L366" s="48"/>
    </row>
    <row r="367" s="5" customFormat="1" ht="120" customHeight="1" spans="1:12">
      <c r="A367" s="30">
        <f>IF(COUNTA(E367)=1,COUNTA($E$14:E367),“空”)</f>
        <v>252</v>
      </c>
      <c r="B367" s="33" t="s">
        <v>950</v>
      </c>
      <c r="C367" s="34" t="s">
        <v>921</v>
      </c>
      <c r="D367" s="33" t="s">
        <v>951</v>
      </c>
      <c r="E367" s="33" t="s">
        <v>32</v>
      </c>
      <c r="F367" s="35" t="s">
        <v>952</v>
      </c>
      <c r="G367" s="36">
        <v>89665</v>
      </c>
      <c r="H367" s="36">
        <v>5000</v>
      </c>
      <c r="I367" s="37" t="s">
        <v>94</v>
      </c>
      <c r="J367" s="37" t="s">
        <v>604</v>
      </c>
      <c r="K367" s="44" t="s">
        <v>953</v>
      </c>
      <c r="L367" s="48"/>
    </row>
    <row r="368" s="5" customFormat="1" ht="120" customHeight="1" spans="1:12">
      <c r="A368" s="30">
        <f>IF(COUNTA(E368)=1,COUNTA($E$14:E368),“空”)</f>
        <v>253</v>
      </c>
      <c r="B368" s="33" t="s">
        <v>954</v>
      </c>
      <c r="C368" s="34" t="s">
        <v>921</v>
      </c>
      <c r="D368" s="33" t="s">
        <v>955</v>
      </c>
      <c r="E368" s="33" t="s">
        <v>219</v>
      </c>
      <c r="F368" s="35" t="s">
        <v>956</v>
      </c>
      <c r="G368" s="36">
        <v>51842</v>
      </c>
      <c r="H368" s="36">
        <v>2000</v>
      </c>
      <c r="I368" s="37" t="s">
        <v>94</v>
      </c>
      <c r="J368" s="37" t="s">
        <v>104</v>
      </c>
      <c r="K368" s="44" t="s">
        <v>936</v>
      </c>
      <c r="L368" s="48"/>
    </row>
    <row r="369" s="5" customFormat="1" ht="120" customHeight="1" spans="1:12">
      <c r="A369" s="30">
        <f>IF(COUNTA(E369)=1,COUNTA($E$14:E369),“空”)</f>
        <v>254</v>
      </c>
      <c r="B369" s="33" t="s">
        <v>957</v>
      </c>
      <c r="C369" s="34" t="s">
        <v>958</v>
      </c>
      <c r="D369" s="33" t="s">
        <v>958</v>
      </c>
      <c r="E369" s="33" t="s">
        <v>32</v>
      </c>
      <c r="F369" s="35" t="s">
        <v>959</v>
      </c>
      <c r="G369" s="36">
        <v>7000</v>
      </c>
      <c r="H369" s="36">
        <v>200</v>
      </c>
      <c r="I369" s="37" t="s">
        <v>94</v>
      </c>
      <c r="J369" s="37" t="s">
        <v>784</v>
      </c>
      <c r="K369" s="44" t="s">
        <v>960</v>
      </c>
      <c r="L369" s="48"/>
    </row>
    <row r="370" s="3" customFormat="1" ht="95" customHeight="1" spans="1:12">
      <c r="A370" s="47"/>
      <c r="B370" s="38" t="s">
        <v>23</v>
      </c>
      <c r="C370" s="80">
        <f>SUM(C371:C373)</f>
        <v>61</v>
      </c>
      <c r="D370" s="38"/>
      <c r="E370" s="38"/>
      <c r="F370" s="31"/>
      <c r="G370" s="23">
        <f>SUM(G371:G373)</f>
        <v>12485972.13</v>
      </c>
      <c r="H370" s="23">
        <f>SUM(H371:H373)</f>
        <v>1961889</v>
      </c>
      <c r="I370" s="21"/>
      <c r="J370" s="21"/>
      <c r="K370" s="26"/>
      <c r="L370" s="54"/>
    </row>
    <row r="371" s="4" customFormat="1" ht="100" customHeight="1" spans="1:12">
      <c r="A371" s="27"/>
      <c r="B371" s="25" t="s">
        <v>24</v>
      </c>
      <c r="C371" s="28">
        <f>SUM(C376,C416)</f>
        <v>15</v>
      </c>
      <c r="D371" s="29"/>
      <c r="E371" s="29"/>
      <c r="F371" s="29"/>
      <c r="G371" s="28">
        <f>SUM(G376,G416)</f>
        <v>1547359</v>
      </c>
      <c r="H371" s="28">
        <f>SUM(H376,H416)</f>
        <v>130500</v>
      </c>
      <c r="I371" s="32"/>
      <c r="J371" s="27"/>
      <c r="K371" s="27"/>
      <c r="L371" s="46"/>
    </row>
    <row r="372" s="4" customFormat="1" ht="100" customHeight="1" spans="1:12">
      <c r="A372" s="27"/>
      <c r="B372" s="25" t="s">
        <v>25</v>
      </c>
      <c r="C372" s="28">
        <f>SUM(C378,C394,C397,C411,C431,C448,C457)</f>
        <v>27</v>
      </c>
      <c r="D372" s="29"/>
      <c r="E372" s="29"/>
      <c r="F372" s="29"/>
      <c r="G372" s="28">
        <f>SUM(G378,G394,G397,G411,G431,G448,G457)</f>
        <v>9770932</v>
      </c>
      <c r="H372" s="28">
        <f>SUM(H378,H394,H397,H411,H431,H448,H457)</f>
        <v>1441980</v>
      </c>
      <c r="I372" s="32"/>
      <c r="J372" s="27"/>
      <c r="K372" s="27"/>
      <c r="L372" s="46"/>
    </row>
    <row r="373" s="4" customFormat="1" ht="100" customHeight="1" spans="1:12">
      <c r="A373" s="27"/>
      <c r="B373" s="25" t="s">
        <v>26</v>
      </c>
      <c r="C373" s="28">
        <f>SUM(C388,C403,C438,C451,C408)</f>
        <v>19</v>
      </c>
      <c r="D373" s="29"/>
      <c r="E373" s="29"/>
      <c r="F373" s="29"/>
      <c r="G373" s="28">
        <f>SUM(G388,G403,G438,G451,G408)</f>
        <v>1167681.13</v>
      </c>
      <c r="H373" s="28">
        <f>SUM(H388,H403,H438,H451,H408)</f>
        <v>389409</v>
      </c>
      <c r="I373" s="32"/>
      <c r="J373" s="27"/>
      <c r="K373" s="27"/>
      <c r="L373" s="46"/>
    </row>
    <row r="374" s="4" customFormat="1" ht="100" customHeight="1" spans="1:12">
      <c r="A374" s="27"/>
      <c r="B374" s="25" t="s">
        <v>961</v>
      </c>
      <c r="C374" s="28">
        <f>SUM(C375,C393,C396,C402)</f>
        <v>21</v>
      </c>
      <c r="D374" s="29"/>
      <c r="E374" s="29"/>
      <c r="F374" s="29"/>
      <c r="G374" s="28">
        <f>SUM(G375,G393,G396,G402)</f>
        <v>8105118.43</v>
      </c>
      <c r="H374" s="28">
        <f>SUM(H375,H393,H396,H402)</f>
        <v>1231300</v>
      </c>
      <c r="I374" s="27"/>
      <c r="J374" s="27"/>
      <c r="K374" s="27"/>
      <c r="L374" s="46"/>
    </row>
    <row r="375" s="4" customFormat="1" ht="100" customHeight="1" spans="1:12">
      <c r="A375" s="27"/>
      <c r="B375" s="25" t="s">
        <v>962</v>
      </c>
      <c r="C375" s="28">
        <f>SUM(C376,C378,C388)</f>
        <v>14</v>
      </c>
      <c r="D375" s="29"/>
      <c r="E375" s="29"/>
      <c r="F375" s="29"/>
      <c r="G375" s="28">
        <f>SUM(G376,G378,G388)</f>
        <v>7393517</v>
      </c>
      <c r="H375" s="28">
        <f>SUM(H376,H378,H388)</f>
        <v>1214000</v>
      </c>
      <c r="I375" s="27"/>
      <c r="J375" s="27"/>
      <c r="K375" s="27"/>
      <c r="L375" s="46"/>
    </row>
    <row r="376" s="4" customFormat="1" ht="100" customHeight="1" spans="1:12">
      <c r="A376" s="27"/>
      <c r="B376" s="25" t="s">
        <v>24</v>
      </c>
      <c r="C376" s="28">
        <f>COUNTA(C377)</f>
        <v>1</v>
      </c>
      <c r="D376" s="27"/>
      <c r="E376" s="27"/>
      <c r="F376" s="27"/>
      <c r="G376" s="32">
        <f>SUM(G377)</f>
        <v>797400</v>
      </c>
      <c r="H376" s="32">
        <f>SUM(H377)</f>
        <v>1000</v>
      </c>
      <c r="I376" s="27"/>
      <c r="J376" s="27"/>
      <c r="K376" s="27"/>
      <c r="L376" s="46"/>
    </row>
    <row r="377" s="9" customFormat="1" ht="100" customHeight="1" spans="1:12">
      <c r="A377" s="30">
        <f>IF(COUNTA(E377)=1,COUNTA($E$14:E377),“空”)</f>
        <v>255</v>
      </c>
      <c r="B377" s="44" t="s">
        <v>963</v>
      </c>
      <c r="C377" s="43" t="s">
        <v>964</v>
      </c>
      <c r="D377" s="44" t="s">
        <v>965</v>
      </c>
      <c r="E377" s="44" t="s">
        <v>966</v>
      </c>
      <c r="F377" s="42" t="s">
        <v>967</v>
      </c>
      <c r="G377" s="43">
        <v>797400</v>
      </c>
      <c r="H377" s="43">
        <v>1000</v>
      </c>
      <c r="I377" s="44" t="s">
        <v>303</v>
      </c>
      <c r="J377" s="44" t="s">
        <v>968</v>
      </c>
      <c r="K377" s="44" t="s">
        <v>80</v>
      </c>
      <c r="L377" s="48"/>
    </row>
    <row r="378" s="10" customFormat="1" ht="100" customHeight="1" spans="1:12">
      <c r="A378" s="30"/>
      <c r="B378" s="25" t="s">
        <v>25</v>
      </c>
      <c r="C378" s="28">
        <f>COUNTA(C379:C387)</f>
        <v>9</v>
      </c>
      <c r="D378" s="27"/>
      <c r="E378" s="27"/>
      <c r="F378" s="27"/>
      <c r="G378" s="32">
        <f>SUM(G379:G387)</f>
        <v>6159798</v>
      </c>
      <c r="H378" s="32">
        <f>SUM(H379:H387)</f>
        <v>1135000</v>
      </c>
      <c r="I378" s="21"/>
      <c r="J378" s="21"/>
      <c r="K378" s="21"/>
      <c r="L378" s="48"/>
    </row>
    <row r="379" s="5" customFormat="1" ht="100" customHeight="1" spans="1:12">
      <c r="A379" s="30">
        <f>IF(COUNTA(E379)=1,COUNTA($E$14:E379),“空”)</f>
        <v>256</v>
      </c>
      <c r="B379" s="33" t="s">
        <v>969</v>
      </c>
      <c r="C379" s="34" t="s">
        <v>970</v>
      </c>
      <c r="D379" s="33" t="s">
        <v>971</v>
      </c>
      <c r="E379" s="33" t="s">
        <v>972</v>
      </c>
      <c r="F379" s="35" t="s">
        <v>973</v>
      </c>
      <c r="G379" s="36">
        <v>1276911</v>
      </c>
      <c r="H379" s="36">
        <v>250000</v>
      </c>
      <c r="I379" s="37" t="s">
        <v>974</v>
      </c>
      <c r="J379" s="37" t="s">
        <v>52</v>
      </c>
      <c r="K379" s="44" t="s">
        <v>975</v>
      </c>
      <c r="L379" s="48"/>
    </row>
    <row r="380" s="5" customFormat="1" ht="172" customHeight="1" spans="1:12">
      <c r="A380" s="30">
        <f>IF(COUNTA(E380)=1,COUNTA($E$14:E380),“空”)</f>
        <v>257</v>
      </c>
      <c r="B380" s="33" t="s">
        <v>976</v>
      </c>
      <c r="C380" s="34" t="s">
        <v>977</v>
      </c>
      <c r="D380" s="33" t="s">
        <v>978</v>
      </c>
      <c r="E380" s="33" t="s">
        <v>979</v>
      </c>
      <c r="F380" s="35" t="s">
        <v>980</v>
      </c>
      <c r="G380" s="36">
        <v>1221101</v>
      </c>
      <c r="H380" s="36">
        <v>250000</v>
      </c>
      <c r="I380" s="37" t="s">
        <v>111</v>
      </c>
      <c r="J380" s="37" t="s">
        <v>52</v>
      </c>
      <c r="K380" s="44" t="s">
        <v>975</v>
      </c>
      <c r="L380" s="48"/>
    </row>
    <row r="381" s="5" customFormat="1" ht="100" customHeight="1" spans="1:12">
      <c r="A381" s="30">
        <f>IF(COUNTA(E381)=1,COUNTA($E$14:E381),“空”)</f>
        <v>258</v>
      </c>
      <c r="B381" s="33" t="s">
        <v>981</v>
      </c>
      <c r="C381" s="34" t="s">
        <v>982</v>
      </c>
      <c r="D381" s="33" t="s">
        <v>983</v>
      </c>
      <c r="E381" s="33" t="s">
        <v>984</v>
      </c>
      <c r="F381" s="35" t="s">
        <v>985</v>
      </c>
      <c r="G381" s="36">
        <v>1093863</v>
      </c>
      <c r="H381" s="36">
        <v>240000</v>
      </c>
      <c r="I381" s="37" t="s">
        <v>111</v>
      </c>
      <c r="J381" s="37" t="s">
        <v>52</v>
      </c>
      <c r="K381" s="44" t="s">
        <v>986</v>
      </c>
      <c r="L381" s="48"/>
    </row>
    <row r="382" s="5" customFormat="1" ht="100" customHeight="1" spans="1:12">
      <c r="A382" s="30">
        <f>IF(COUNTA(E382)=1,COUNTA($E$14:E382),“空”)</f>
        <v>259</v>
      </c>
      <c r="B382" s="33" t="s">
        <v>987</v>
      </c>
      <c r="C382" s="73" t="s">
        <v>988</v>
      </c>
      <c r="D382" s="78" t="s">
        <v>989</v>
      </c>
      <c r="E382" s="33" t="s">
        <v>990</v>
      </c>
      <c r="F382" s="35" t="s">
        <v>991</v>
      </c>
      <c r="G382" s="36">
        <v>808600</v>
      </c>
      <c r="H382" s="36">
        <v>80000</v>
      </c>
      <c r="I382" s="37" t="s">
        <v>278</v>
      </c>
      <c r="J382" s="37" t="s">
        <v>992</v>
      </c>
      <c r="K382" s="44" t="s">
        <v>53</v>
      </c>
      <c r="L382" s="48"/>
    </row>
    <row r="383" s="5" customFormat="1" ht="100" customHeight="1" spans="1:12">
      <c r="A383" s="30">
        <f>IF(COUNTA(E383)=1,COUNTA($E$14:E383),“空”)</f>
        <v>260</v>
      </c>
      <c r="B383" s="33" t="s">
        <v>993</v>
      </c>
      <c r="C383" s="34" t="s">
        <v>994</v>
      </c>
      <c r="D383" s="33" t="s">
        <v>995</v>
      </c>
      <c r="E383" s="33" t="s">
        <v>326</v>
      </c>
      <c r="F383" s="35" t="s">
        <v>996</v>
      </c>
      <c r="G383" s="36">
        <v>710000</v>
      </c>
      <c r="H383" s="36">
        <v>120000</v>
      </c>
      <c r="I383" s="37" t="s">
        <v>974</v>
      </c>
      <c r="J383" s="37" t="s">
        <v>992</v>
      </c>
      <c r="K383" s="44" t="s">
        <v>444</v>
      </c>
      <c r="L383" s="48"/>
    </row>
    <row r="384" s="5" customFormat="1" ht="127" customHeight="1" spans="1:12">
      <c r="A384" s="30">
        <f>IF(COUNTA(E384)=1,COUNTA($E$14:E384),“空”)</f>
        <v>261</v>
      </c>
      <c r="B384" s="33" t="s">
        <v>997</v>
      </c>
      <c r="C384" s="34" t="s">
        <v>998</v>
      </c>
      <c r="D384" s="33" t="s">
        <v>999</v>
      </c>
      <c r="E384" s="33" t="s">
        <v>1000</v>
      </c>
      <c r="F384" s="35" t="s">
        <v>1001</v>
      </c>
      <c r="G384" s="36">
        <v>479351</v>
      </c>
      <c r="H384" s="36">
        <v>110000</v>
      </c>
      <c r="I384" s="37" t="s">
        <v>974</v>
      </c>
      <c r="J384" s="37" t="s">
        <v>52</v>
      </c>
      <c r="K384" s="44" t="s">
        <v>1002</v>
      </c>
      <c r="L384" s="48"/>
    </row>
    <row r="385" s="5" customFormat="1" ht="100" customHeight="1" spans="1:12">
      <c r="A385" s="30">
        <f>IF(COUNTA(E385)=1,COUNTA($E$14:E385),“空”)</f>
        <v>262</v>
      </c>
      <c r="B385" s="33" t="s">
        <v>1003</v>
      </c>
      <c r="C385" s="34" t="s">
        <v>1004</v>
      </c>
      <c r="D385" s="33" t="s">
        <v>1005</v>
      </c>
      <c r="E385" s="33" t="s">
        <v>57</v>
      </c>
      <c r="F385" s="35" t="s">
        <v>1006</v>
      </c>
      <c r="G385" s="36">
        <v>400000</v>
      </c>
      <c r="H385" s="36">
        <v>60000</v>
      </c>
      <c r="I385" s="37" t="s">
        <v>633</v>
      </c>
      <c r="J385" s="37" t="s">
        <v>52</v>
      </c>
      <c r="K385" s="44" t="s">
        <v>1007</v>
      </c>
      <c r="L385" s="48"/>
    </row>
    <row r="386" s="5" customFormat="1" ht="100" customHeight="1" spans="1:12">
      <c r="A386" s="30">
        <f>IF(COUNTA(E386)=1,COUNTA($E$14:E386),“空”)</f>
        <v>263</v>
      </c>
      <c r="B386" s="40" t="s">
        <v>1008</v>
      </c>
      <c r="C386" s="41" t="s">
        <v>970</v>
      </c>
      <c r="D386" s="40" t="s">
        <v>1009</v>
      </c>
      <c r="E386" s="40" t="s">
        <v>57</v>
      </c>
      <c r="F386" s="35" t="s">
        <v>1010</v>
      </c>
      <c r="G386" s="36">
        <v>90000</v>
      </c>
      <c r="H386" s="36">
        <v>15000</v>
      </c>
      <c r="I386" s="37" t="s">
        <v>111</v>
      </c>
      <c r="J386" s="37" t="s">
        <v>52</v>
      </c>
      <c r="K386" s="44" t="s">
        <v>444</v>
      </c>
      <c r="L386" s="48"/>
    </row>
    <row r="387" s="5" customFormat="1" ht="100" customHeight="1" spans="1:12">
      <c r="A387" s="30">
        <f>IF(COUNTA(E387)=1,COUNTA($E$14:E387),“空”)</f>
        <v>264</v>
      </c>
      <c r="B387" s="33" t="s">
        <v>1011</v>
      </c>
      <c r="C387" s="34" t="s">
        <v>548</v>
      </c>
      <c r="D387" s="33" t="s">
        <v>1009</v>
      </c>
      <c r="E387" s="33" t="s">
        <v>57</v>
      </c>
      <c r="F387" s="35" t="s">
        <v>1012</v>
      </c>
      <c r="G387" s="36">
        <v>79972</v>
      </c>
      <c r="H387" s="36">
        <v>10000</v>
      </c>
      <c r="I387" s="37" t="s">
        <v>278</v>
      </c>
      <c r="J387" s="37" t="s">
        <v>550</v>
      </c>
      <c r="K387" s="44" t="s">
        <v>936</v>
      </c>
      <c r="L387" s="48"/>
    </row>
    <row r="388" s="3" customFormat="1" ht="100" customHeight="1" spans="1:12">
      <c r="A388" s="30"/>
      <c r="B388" s="25" t="s">
        <v>26</v>
      </c>
      <c r="C388" s="28">
        <f>COUNTA(C389:C392)</f>
        <v>4</v>
      </c>
      <c r="D388" s="27"/>
      <c r="E388" s="27"/>
      <c r="F388" s="27"/>
      <c r="G388" s="32">
        <f>SUM(G389:G392)</f>
        <v>436319</v>
      </c>
      <c r="H388" s="32">
        <f>SUM(H389:H392)</f>
        <v>78000</v>
      </c>
      <c r="I388" s="47"/>
      <c r="J388" s="38"/>
      <c r="K388" s="38"/>
      <c r="L388" s="48"/>
    </row>
    <row r="389" s="6" customFormat="1" ht="100" customHeight="1" spans="1:12">
      <c r="A389" s="30">
        <f>IF(COUNTA(E389)=1,COUNTA($E$14:E389),“空”)</f>
        <v>265</v>
      </c>
      <c r="B389" s="40" t="s">
        <v>1013</v>
      </c>
      <c r="C389" s="41" t="s">
        <v>1014</v>
      </c>
      <c r="D389" s="40" t="s">
        <v>1015</v>
      </c>
      <c r="E389" s="40" t="s">
        <v>1016</v>
      </c>
      <c r="F389" s="42" t="s">
        <v>1017</v>
      </c>
      <c r="G389" s="43">
        <v>172641</v>
      </c>
      <c r="H389" s="43">
        <v>40000</v>
      </c>
      <c r="I389" s="44" t="s">
        <v>63</v>
      </c>
      <c r="J389" s="44" t="s">
        <v>52</v>
      </c>
      <c r="K389" s="44" t="s">
        <v>202</v>
      </c>
      <c r="L389" s="48"/>
    </row>
    <row r="390" s="6" customFormat="1" ht="100" customHeight="1" spans="1:12">
      <c r="A390" s="30">
        <f>IF(COUNTA(E390)=1,COUNTA($E$14:E390),“空”)</f>
        <v>266</v>
      </c>
      <c r="B390" s="40" t="s">
        <v>1018</v>
      </c>
      <c r="C390" s="41" t="s">
        <v>1019</v>
      </c>
      <c r="D390" s="40" t="s">
        <v>1020</v>
      </c>
      <c r="E390" s="40" t="s">
        <v>289</v>
      </c>
      <c r="F390" s="42" t="s">
        <v>1021</v>
      </c>
      <c r="G390" s="43">
        <v>113444</v>
      </c>
      <c r="H390" s="43">
        <v>8000</v>
      </c>
      <c r="I390" s="44" t="s">
        <v>63</v>
      </c>
      <c r="J390" s="44" t="s">
        <v>52</v>
      </c>
      <c r="K390" s="44" t="s">
        <v>71</v>
      </c>
      <c r="L390" s="48"/>
    </row>
    <row r="391" s="6" customFormat="1" ht="100" customHeight="1" spans="1:12">
      <c r="A391" s="30">
        <f>IF(COUNTA(E391)=1,COUNTA($E$14:E391),“空”)</f>
        <v>267</v>
      </c>
      <c r="B391" s="40" t="s">
        <v>1022</v>
      </c>
      <c r="C391" s="41" t="s">
        <v>1019</v>
      </c>
      <c r="D391" s="40" t="s">
        <v>1020</v>
      </c>
      <c r="E391" s="40" t="s">
        <v>289</v>
      </c>
      <c r="F391" s="42" t="s">
        <v>1023</v>
      </c>
      <c r="G391" s="43">
        <v>99217</v>
      </c>
      <c r="H391" s="43">
        <v>20000</v>
      </c>
      <c r="I391" s="44" t="s">
        <v>63</v>
      </c>
      <c r="J391" s="44" t="s">
        <v>52</v>
      </c>
      <c r="K391" s="44" t="s">
        <v>71</v>
      </c>
      <c r="L391" s="48"/>
    </row>
    <row r="392" s="6" customFormat="1" ht="100" customHeight="1" spans="1:12">
      <c r="A392" s="30">
        <f>IF(COUNTA(E392)=1,COUNTA($E$14:E392),“空”)</f>
        <v>268</v>
      </c>
      <c r="B392" s="40" t="s">
        <v>1024</v>
      </c>
      <c r="C392" s="41" t="s">
        <v>1019</v>
      </c>
      <c r="D392" s="40" t="s">
        <v>1020</v>
      </c>
      <c r="E392" s="40" t="s">
        <v>289</v>
      </c>
      <c r="F392" s="42" t="s">
        <v>1025</v>
      </c>
      <c r="G392" s="43">
        <v>51017</v>
      </c>
      <c r="H392" s="43">
        <v>10000</v>
      </c>
      <c r="I392" s="44" t="s">
        <v>63</v>
      </c>
      <c r="J392" s="44" t="s">
        <v>52</v>
      </c>
      <c r="K392" s="44" t="s">
        <v>71</v>
      </c>
      <c r="L392" s="48"/>
    </row>
    <row r="393" s="3" customFormat="1" ht="100" customHeight="1" spans="1:12">
      <c r="A393" s="30"/>
      <c r="B393" s="25" t="s">
        <v>1026</v>
      </c>
      <c r="C393" s="80">
        <f>SUM(C394)</f>
        <v>1</v>
      </c>
      <c r="D393" s="38"/>
      <c r="E393" s="38"/>
      <c r="F393" s="38"/>
      <c r="G393" s="80">
        <f t="shared" ref="G393:G396" si="6">SUM(G394)</f>
        <v>343400</v>
      </c>
      <c r="H393" s="80">
        <f t="shared" ref="H393:H396" si="7">SUM(H394)</f>
        <v>10000</v>
      </c>
      <c r="I393" s="47"/>
      <c r="J393" s="38"/>
      <c r="K393" s="38"/>
      <c r="L393" s="48"/>
    </row>
    <row r="394" s="3" customFormat="1" ht="100" customHeight="1" spans="1:12">
      <c r="A394" s="30"/>
      <c r="B394" s="38" t="s">
        <v>25</v>
      </c>
      <c r="C394" s="28">
        <f>COUNTA(C395)</f>
        <v>1</v>
      </c>
      <c r="D394" s="27"/>
      <c r="E394" s="27"/>
      <c r="F394" s="27"/>
      <c r="G394" s="32">
        <f t="shared" si="6"/>
        <v>343400</v>
      </c>
      <c r="H394" s="32">
        <f t="shared" si="7"/>
        <v>10000</v>
      </c>
      <c r="I394" s="47"/>
      <c r="J394" s="38"/>
      <c r="K394" s="38"/>
      <c r="L394" s="48"/>
    </row>
    <row r="395" s="5" customFormat="1" ht="127" customHeight="1" spans="1:12">
      <c r="A395" s="30">
        <f>IF(COUNTA(E395)=1,COUNTA($E$14:E395),“空”)</f>
        <v>269</v>
      </c>
      <c r="B395" s="40" t="s">
        <v>1027</v>
      </c>
      <c r="C395" s="41" t="s">
        <v>1028</v>
      </c>
      <c r="D395" s="40" t="s">
        <v>1029</v>
      </c>
      <c r="E395" s="40" t="s">
        <v>1030</v>
      </c>
      <c r="F395" s="35" t="s">
        <v>1031</v>
      </c>
      <c r="G395" s="36">
        <v>343400</v>
      </c>
      <c r="H395" s="36">
        <v>10000</v>
      </c>
      <c r="I395" s="37" t="s">
        <v>51</v>
      </c>
      <c r="J395" s="37" t="s">
        <v>483</v>
      </c>
      <c r="K395" s="44" t="s">
        <v>1032</v>
      </c>
      <c r="L395" s="48"/>
    </row>
    <row r="396" s="3" customFormat="1" ht="100" customHeight="1" spans="1:12">
      <c r="A396" s="30"/>
      <c r="B396" s="25" t="s">
        <v>1033</v>
      </c>
      <c r="C396" s="28">
        <f>SUM(C397)</f>
        <v>4</v>
      </c>
      <c r="D396" s="29"/>
      <c r="E396" s="29"/>
      <c r="F396" s="29"/>
      <c r="G396" s="28">
        <f t="shared" si="6"/>
        <v>350321</v>
      </c>
      <c r="H396" s="28">
        <f t="shared" si="7"/>
        <v>3600</v>
      </c>
      <c r="I396" s="47"/>
      <c r="J396" s="38"/>
      <c r="K396" s="38"/>
      <c r="L396" s="48"/>
    </row>
    <row r="397" s="3" customFormat="1" ht="100" customHeight="1" spans="1:12">
      <c r="A397" s="30"/>
      <c r="B397" s="25" t="s">
        <v>25</v>
      </c>
      <c r="C397" s="28">
        <f>COUNTA(C398:C401)</f>
        <v>4</v>
      </c>
      <c r="D397" s="38"/>
      <c r="E397" s="38"/>
      <c r="F397" s="39"/>
      <c r="G397" s="32">
        <f>SUM(G398:G401)</f>
        <v>350321</v>
      </c>
      <c r="H397" s="32">
        <f>SUM(H398:H401)</f>
        <v>3600</v>
      </c>
      <c r="I397" s="47"/>
      <c r="J397" s="38"/>
      <c r="K397" s="38"/>
      <c r="L397" s="48"/>
    </row>
    <row r="398" s="6" customFormat="1" ht="100" customHeight="1" spans="1:12">
      <c r="A398" s="30">
        <f>IF(COUNTA(E398)=1,COUNTA($E$14:E398),“空”)</f>
        <v>270</v>
      </c>
      <c r="B398" s="81" t="s">
        <v>1034</v>
      </c>
      <c r="C398" s="79" t="s">
        <v>548</v>
      </c>
      <c r="D398" s="78" t="s">
        <v>914</v>
      </c>
      <c r="E398" s="40" t="s">
        <v>622</v>
      </c>
      <c r="F398" s="42" t="s">
        <v>1035</v>
      </c>
      <c r="G398" s="43">
        <v>213930</v>
      </c>
      <c r="H398" s="43">
        <v>1000</v>
      </c>
      <c r="I398" s="44" t="s">
        <v>111</v>
      </c>
      <c r="J398" s="44" t="s">
        <v>784</v>
      </c>
      <c r="K398" s="44" t="s">
        <v>1036</v>
      </c>
      <c r="L398" s="48"/>
    </row>
    <row r="399" s="5" customFormat="1" ht="100" customHeight="1" spans="1:12">
      <c r="A399" s="30">
        <f>IF(COUNTA(E399)=1,COUNTA($E$14:E399),“空”)</f>
        <v>271</v>
      </c>
      <c r="B399" s="33" t="s">
        <v>1037</v>
      </c>
      <c r="C399" s="34" t="s">
        <v>620</v>
      </c>
      <c r="D399" s="33" t="s">
        <v>914</v>
      </c>
      <c r="E399" s="33" t="s">
        <v>622</v>
      </c>
      <c r="F399" s="35" t="s">
        <v>1038</v>
      </c>
      <c r="G399" s="36">
        <v>77800</v>
      </c>
      <c r="H399" s="36">
        <v>1100</v>
      </c>
      <c r="I399" s="37" t="s">
        <v>111</v>
      </c>
      <c r="J399" s="37" t="s">
        <v>550</v>
      </c>
      <c r="K399" s="44" t="s">
        <v>1039</v>
      </c>
      <c r="L399" s="48"/>
    </row>
    <row r="400" s="5" customFormat="1" ht="100" customHeight="1" spans="1:12">
      <c r="A400" s="30">
        <f>IF(COUNTA(E400)=1,COUNTA($E$14:E400),“空”)</f>
        <v>272</v>
      </c>
      <c r="B400" s="33" t="s">
        <v>1040</v>
      </c>
      <c r="C400" s="34" t="s">
        <v>620</v>
      </c>
      <c r="D400" s="33" t="s">
        <v>914</v>
      </c>
      <c r="E400" s="33" t="s">
        <v>622</v>
      </c>
      <c r="F400" s="35" t="s">
        <v>1041</v>
      </c>
      <c r="G400" s="36">
        <v>52591</v>
      </c>
      <c r="H400" s="36">
        <v>800</v>
      </c>
      <c r="I400" s="37" t="s">
        <v>111</v>
      </c>
      <c r="J400" s="37" t="s">
        <v>550</v>
      </c>
      <c r="K400" s="44" t="s">
        <v>1042</v>
      </c>
      <c r="L400" s="48"/>
    </row>
    <row r="401" s="5" customFormat="1" ht="100" customHeight="1" spans="1:12">
      <c r="A401" s="30">
        <f>IF(COUNTA(E401)=1,COUNTA($E$14:E401),“空”)</f>
        <v>273</v>
      </c>
      <c r="B401" s="33" t="s">
        <v>1043</v>
      </c>
      <c r="C401" s="34" t="s">
        <v>1044</v>
      </c>
      <c r="D401" s="33" t="s">
        <v>888</v>
      </c>
      <c r="E401" s="33" t="s">
        <v>49</v>
      </c>
      <c r="F401" s="35" t="s">
        <v>1045</v>
      </c>
      <c r="G401" s="36">
        <v>6000</v>
      </c>
      <c r="H401" s="36">
        <v>700</v>
      </c>
      <c r="I401" s="37" t="s">
        <v>766</v>
      </c>
      <c r="J401" s="37" t="s">
        <v>784</v>
      </c>
      <c r="K401" s="44" t="s">
        <v>44</v>
      </c>
      <c r="L401" s="48"/>
    </row>
    <row r="402" s="3" customFormat="1" ht="100" customHeight="1" spans="1:12">
      <c r="A402" s="30"/>
      <c r="B402" s="25" t="s">
        <v>1046</v>
      </c>
      <c r="C402" s="28">
        <f>SUM(C403)</f>
        <v>2</v>
      </c>
      <c r="D402" s="29"/>
      <c r="E402" s="29"/>
      <c r="F402" s="29"/>
      <c r="G402" s="28">
        <f>SUM(G403)</f>
        <v>17880.43</v>
      </c>
      <c r="H402" s="28">
        <f>SUM(H403)</f>
        <v>3700</v>
      </c>
      <c r="I402" s="47"/>
      <c r="J402" s="38"/>
      <c r="K402" s="38"/>
      <c r="L402" s="48"/>
    </row>
    <row r="403" s="3" customFormat="1" ht="100" customHeight="1" spans="1:12">
      <c r="A403" s="30"/>
      <c r="B403" s="38" t="s">
        <v>26</v>
      </c>
      <c r="C403" s="28">
        <f>COUNTA(C404:C405)</f>
        <v>2</v>
      </c>
      <c r="D403" s="38"/>
      <c r="E403" s="38"/>
      <c r="F403" s="39"/>
      <c r="G403" s="32">
        <f>SUM(G404:G405)</f>
        <v>17880.43</v>
      </c>
      <c r="H403" s="32">
        <f>SUM(H404:H405)</f>
        <v>3700</v>
      </c>
      <c r="I403" s="47"/>
      <c r="J403" s="38"/>
      <c r="K403" s="38"/>
      <c r="L403" s="48"/>
    </row>
    <row r="404" s="6" customFormat="1" ht="100" customHeight="1" spans="1:12">
      <c r="A404" s="30">
        <f>IF(COUNTA(E404)=1,COUNTA($E$14:E404),“空”)</f>
        <v>274</v>
      </c>
      <c r="B404" s="40" t="s">
        <v>1047</v>
      </c>
      <c r="C404" s="41" t="s">
        <v>1048</v>
      </c>
      <c r="D404" s="40" t="s">
        <v>39</v>
      </c>
      <c r="E404" s="40" t="s">
        <v>40</v>
      </c>
      <c r="F404" s="42" t="s">
        <v>1049</v>
      </c>
      <c r="G404" s="43">
        <v>9150</v>
      </c>
      <c r="H404" s="43">
        <v>2000</v>
      </c>
      <c r="I404" s="44" t="s">
        <v>206</v>
      </c>
      <c r="J404" s="44" t="s">
        <v>52</v>
      </c>
      <c r="K404" s="44" t="s">
        <v>71</v>
      </c>
      <c r="L404" s="48"/>
    </row>
    <row r="405" s="6" customFormat="1" ht="100" customHeight="1" spans="1:12">
      <c r="A405" s="30">
        <f>IF(COUNTA(E405)=1,COUNTA($E$14:E405),“空”)</f>
        <v>275</v>
      </c>
      <c r="B405" s="40" t="s">
        <v>1050</v>
      </c>
      <c r="C405" s="41" t="s">
        <v>1048</v>
      </c>
      <c r="D405" s="40" t="s">
        <v>288</v>
      </c>
      <c r="E405" s="40" t="s">
        <v>289</v>
      </c>
      <c r="F405" s="42" t="s">
        <v>1051</v>
      </c>
      <c r="G405" s="43">
        <v>8730.43</v>
      </c>
      <c r="H405" s="43">
        <v>1700</v>
      </c>
      <c r="I405" s="44" t="s">
        <v>70</v>
      </c>
      <c r="J405" s="44" t="s">
        <v>52</v>
      </c>
      <c r="K405" s="44" t="s">
        <v>71</v>
      </c>
      <c r="L405" s="48"/>
    </row>
    <row r="406" s="3" customFormat="1" ht="100" customHeight="1" spans="1:12">
      <c r="A406" s="30"/>
      <c r="B406" s="25" t="s">
        <v>1052</v>
      </c>
      <c r="C406" s="28">
        <f>SUM(C407,C410)</f>
        <v>4</v>
      </c>
      <c r="D406" s="29"/>
      <c r="E406" s="29"/>
      <c r="F406" s="29"/>
      <c r="G406" s="28">
        <f>SUM(G407,G410)</f>
        <v>98983</v>
      </c>
      <c r="H406" s="28">
        <f>SUM(H407,H410)</f>
        <v>32500</v>
      </c>
      <c r="I406" s="67"/>
      <c r="J406" s="38"/>
      <c r="K406" s="38"/>
      <c r="L406" s="48"/>
    </row>
    <row r="407" s="3" customFormat="1" ht="100" customHeight="1" spans="1:12">
      <c r="A407" s="30"/>
      <c r="B407" s="25" t="s">
        <v>1053</v>
      </c>
      <c r="C407" s="28">
        <f>SUM(C408)</f>
        <v>1</v>
      </c>
      <c r="D407" s="29"/>
      <c r="E407" s="29"/>
      <c r="F407" s="29"/>
      <c r="G407" s="28">
        <f t="shared" ref="G407:G410" si="8">SUM(G408)</f>
        <v>8000</v>
      </c>
      <c r="H407" s="28">
        <f t="shared" ref="H407:H410" si="9">SUM(H408)</f>
        <v>8000</v>
      </c>
      <c r="I407" s="67"/>
      <c r="J407" s="38"/>
      <c r="K407" s="38"/>
      <c r="L407" s="48"/>
    </row>
    <row r="408" s="7" customFormat="1" ht="100" customHeight="1" spans="1:12">
      <c r="A408" s="27"/>
      <c r="B408" s="25" t="s">
        <v>26</v>
      </c>
      <c r="C408" s="68">
        <v>1</v>
      </c>
      <c r="D408" s="25"/>
      <c r="E408" s="25"/>
      <c r="F408" s="51"/>
      <c r="G408" s="22">
        <f t="shared" si="8"/>
        <v>8000</v>
      </c>
      <c r="H408" s="22">
        <f t="shared" si="9"/>
        <v>8000</v>
      </c>
      <c r="I408" s="26"/>
      <c r="J408" s="26"/>
      <c r="K408" s="26"/>
      <c r="L408" s="48"/>
    </row>
    <row r="409" s="6" customFormat="1" ht="115" customHeight="1" spans="1:12">
      <c r="A409" s="30">
        <f>IF(COUNTA(E409)=1,COUNTA($E$14:E409),“空”)</f>
        <v>276</v>
      </c>
      <c r="B409" s="40" t="s">
        <v>1054</v>
      </c>
      <c r="C409" s="41" t="s">
        <v>1055</v>
      </c>
      <c r="D409" s="40" t="s">
        <v>893</v>
      </c>
      <c r="E409" s="40" t="s">
        <v>32</v>
      </c>
      <c r="F409" s="42" t="s">
        <v>1056</v>
      </c>
      <c r="G409" s="43">
        <v>8000</v>
      </c>
      <c r="H409" s="43">
        <v>8000</v>
      </c>
      <c r="I409" s="44" t="s">
        <v>235</v>
      </c>
      <c r="J409" s="44" t="s">
        <v>784</v>
      </c>
      <c r="K409" s="44" t="s">
        <v>18</v>
      </c>
      <c r="L409" s="48"/>
    </row>
    <row r="410" s="3" customFormat="1" ht="100" customHeight="1" spans="1:12">
      <c r="A410" s="30"/>
      <c r="B410" s="25" t="s">
        <v>1057</v>
      </c>
      <c r="C410" s="28">
        <f>SUM(C411)</f>
        <v>3</v>
      </c>
      <c r="D410" s="29"/>
      <c r="E410" s="29"/>
      <c r="F410" s="29"/>
      <c r="G410" s="28">
        <f t="shared" si="8"/>
        <v>90983</v>
      </c>
      <c r="H410" s="28">
        <f t="shared" si="9"/>
        <v>24500</v>
      </c>
      <c r="I410" s="47"/>
      <c r="J410" s="38"/>
      <c r="K410" s="38"/>
      <c r="L410" s="48"/>
    </row>
    <row r="411" s="3" customFormat="1" ht="100" customHeight="1" spans="1:12">
      <c r="A411" s="30"/>
      <c r="B411" s="21" t="s">
        <v>25</v>
      </c>
      <c r="C411" s="28">
        <f>COUNTA(C412:C414)</f>
        <v>3</v>
      </c>
      <c r="D411" s="21"/>
      <c r="E411" s="21"/>
      <c r="F411" s="53"/>
      <c r="G411" s="32">
        <f>SUM(G412:G414)</f>
        <v>90983</v>
      </c>
      <c r="H411" s="32">
        <f>SUM(H412:H414)</f>
        <v>24500</v>
      </c>
      <c r="I411" s="21"/>
      <c r="J411" s="21"/>
      <c r="K411" s="55"/>
      <c r="L411" s="48"/>
    </row>
    <row r="412" s="5" customFormat="1" ht="100" customHeight="1" spans="1:12">
      <c r="A412" s="30">
        <f>IF(COUNTA(E412)=1,COUNTA($E$14:E412),“空”)</f>
        <v>277</v>
      </c>
      <c r="B412" s="33" t="s">
        <v>1058</v>
      </c>
      <c r="C412" s="34" t="s">
        <v>921</v>
      </c>
      <c r="D412" s="33" t="s">
        <v>888</v>
      </c>
      <c r="E412" s="33" t="s">
        <v>49</v>
      </c>
      <c r="F412" s="35" t="s">
        <v>1059</v>
      </c>
      <c r="G412" s="36">
        <v>42876</v>
      </c>
      <c r="H412" s="36">
        <v>2000</v>
      </c>
      <c r="I412" s="37" t="s">
        <v>51</v>
      </c>
      <c r="J412" s="37" t="s">
        <v>604</v>
      </c>
      <c r="K412" s="44" t="s">
        <v>702</v>
      </c>
      <c r="L412" s="48"/>
    </row>
    <row r="413" s="5" customFormat="1" ht="100" customHeight="1" spans="1:12">
      <c r="A413" s="30">
        <f>IF(COUNTA(E413)=1,COUNTA($E$14:E413),“空”)</f>
        <v>278</v>
      </c>
      <c r="B413" s="33" t="s">
        <v>1060</v>
      </c>
      <c r="C413" s="34" t="s">
        <v>1061</v>
      </c>
      <c r="D413" s="33" t="s">
        <v>421</v>
      </c>
      <c r="E413" s="33" t="s">
        <v>422</v>
      </c>
      <c r="F413" s="35" t="s">
        <v>1062</v>
      </c>
      <c r="G413" s="36">
        <v>6129</v>
      </c>
      <c r="H413" s="36">
        <v>2500</v>
      </c>
      <c r="I413" s="37" t="s">
        <v>111</v>
      </c>
      <c r="J413" s="37" t="s">
        <v>52</v>
      </c>
      <c r="K413" s="44" t="s">
        <v>1063</v>
      </c>
      <c r="L413" s="48"/>
    </row>
    <row r="414" s="5" customFormat="1" ht="100" customHeight="1" spans="1:12">
      <c r="A414" s="30">
        <f>IF(COUNTA(E414)=1,COUNTA($E$14:E414),“空”)</f>
        <v>279</v>
      </c>
      <c r="B414" s="40" t="s">
        <v>1064</v>
      </c>
      <c r="C414" s="40" t="s">
        <v>1065</v>
      </c>
      <c r="D414" s="40" t="s">
        <v>56</v>
      </c>
      <c r="E414" s="40" t="s">
        <v>57</v>
      </c>
      <c r="F414" s="42" t="s">
        <v>1066</v>
      </c>
      <c r="G414" s="43">
        <v>41978</v>
      </c>
      <c r="H414" s="43">
        <v>20000</v>
      </c>
      <c r="I414" s="44" t="s">
        <v>70</v>
      </c>
      <c r="J414" s="44" t="s">
        <v>43</v>
      </c>
      <c r="K414" s="44" t="s">
        <v>71</v>
      </c>
      <c r="L414" s="66"/>
    </row>
    <row r="415" s="3" customFormat="1" ht="100" customHeight="1" spans="1:12">
      <c r="A415" s="30"/>
      <c r="B415" s="25" t="s">
        <v>1067</v>
      </c>
      <c r="C415" s="28">
        <f>SUM(C416,C431,C438)</f>
        <v>28</v>
      </c>
      <c r="D415" s="29"/>
      <c r="E415" s="29"/>
      <c r="F415" s="29"/>
      <c r="G415" s="28">
        <f>SUM(G416,G431,G438)</f>
        <v>2628075.7</v>
      </c>
      <c r="H415" s="28">
        <f>SUM(H416,H431,H438)</f>
        <v>613139</v>
      </c>
      <c r="I415" s="67"/>
      <c r="J415" s="38"/>
      <c r="K415" s="38"/>
      <c r="L415" s="48"/>
    </row>
    <row r="416" s="3" customFormat="1" ht="100" customHeight="1" spans="1:12">
      <c r="A416" s="30"/>
      <c r="B416" s="25" t="s">
        <v>24</v>
      </c>
      <c r="C416" s="28">
        <f>COUNTA(C417:C430)</f>
        <v>14</v>
      </c>
      <c r="D416" s="38"/>
      <c r="E416" s="38"/>
      <c r="F416" s="39"/>
      <c r="G416" s="32">
        <f>SUM(G417:G430)</f>
        <v>749959</v>
      </c>
      <c r="H416" s="32">
        <f>SUM(H417:H430)</f>
        <v>129500</v>
      </c>
      <c r="I416" s="67"/>
      <c r="J416" s="38"/>
      <c r="K416" s="38"/>
      <c r="L416" s="48"/>
    </row>
    <row r="417" s="6" customFormat="1" ht="100" customHeight="1" spans="1:12">
      <c r="A417" s="30">
        <f>IF(COUNTA(E417)=1,COUNTA($E$14:E417),“空”)</f>
        <v>280</v>
      </c>
      <c r="B417" s="44" t="s">
        <v>1068</v>
      </c>
      <c r="C417" s="43" t="s">
        <v>1069</v>
      </c>
      <c r="D417" s="44" t="s">
        <v>325</v>
      </c>
      <c r="E417" s="44" t="s">
        <v>326</v>
      </c>
      <c r="F417" s="42" t="s">
        <v>1070</v>
      </c>
      <c r="G417" s="43">
        <v>110000</v>
      </c>
      <c r="H417" s="43">
        <v>15000</v>
      </c>
      <c r="I417" s="44" t="s">
        <v>225</v>
      </c>
      <c r="J417" s="44" t="s">
        <v>52</v>
      </c>
      <c r="K417" s="44" t="s">
        <v>1071</v>
      </c>
      <c r="L417" s="48"/>
    </row>
    <row r="418" s="6" customFormat="1" ht="148" customHeight="1" spans="1:13">
      <c r="A418" s="30">
        <f>IF(COUNTA(E418)=1,COUNTA($E$14:E418),“空”)</f>
        <v>281</v>
      </c>
      <c r="B418" s="44" t="s">
        <v>1072</v>
      </c>
      <c r="C418" s="43" t="s">
        <v>552</v>
      </c>
      <c r="D418" s="44" t="s">
        <v>67</v>
      </c>
      <c r="E418" s="44" t="s">
        <v>68</v>
      </c>
      <c r="F418" s="42" t="s">
        <v>1073</v>
      </c>
      <c r="G418" s="43">
        <v>80576</v>
      </c>
      <c r="H418" s="43">
        <v>2500</v>
      </c>
      <c r="I418" s="44" t="s">
        <v>225</v>
      </c>
      <c r="J418" s="44" t="s">
        <v>464</v>
      </c>
      <c r="K418" s="44" t="s">
        <v>80</v>
      </c>
      <c r="L418" s="48"/>
      <c r="M418" s="65"/>
    </row>
    <row r="419" s="6" customFormat="1" ht="148" customHeight="1" spans="1:13">
      <c r="A419" s="30">
        <f>IF(COUNTA(E419)=1,COUNTA($E$14:E419),“空”)</f>
        <v>282</v>
      </c>
      <c r="B419" s="44" t="s">
        <v>1074</v>
      </c>
      <c r="C419" s="43" t="s">
        <v>552</v>
      </c>
      <c r="D419" s="44" t="s">
        <v>621</v>
      </c>
      <c r="E419" s="44" t="s">
        <v>622</v>
      </c>
      <c r="F419" s="42" t="s">
        <v>1075</v>
      </c>
      <c r="G419" s="43">
        <v>82928</v>
      </c>
      <c r="H419" s="43">
        <v>3000</v>
      </c>
      <c r="I419" s="44" t="s">
        <v>225</v>
      </c>
      <c r="J419" s="44" t="s">
        <v>464</v>
      </c>
      <c r="K419" s="44" t="s">
        <v>80</v>
      </c>
      <c r="L419" s="48"/>
      <c r="M419" s="65"/>
    </row>
    <row r="420" s="6" customFormat="1" ht="100" customHeight="1" spans="1:12">
      <c r="A420" s="30">
        <f>IF(COUNTA(E420)=1,COUNTA($E$14:E420),“空”)</f>
        <v>283</v>
      </c>
      <c r="B420" s="44" t="s">
        <v>1076</v>
      </c>
      <c r="C420" s="43" t="s">
        <v>1077</v>
      </c>
      <c r="D420" s="44" t="s">
        <v>288</v>
      </c>
      <c r="E420" s="44" t="s">
        <v>289</v>
      </c>
      <c r="F420" s="42" t="s">
        <v>1078</v>
      </c>
      <c r="G420" s="43">
        <v>91583</v>
      </c>
      <c r="H420" s="43">
        <v>10000</v>
      </c>
      <c r="I420" s="44" t="s">
        <v>225</v>
      </c>
      <c r="J420" s="44" t="s">
        <v>52</v>
      </c>
      <c r="K420" s="44" t="s">
        <v>80</v>
      </c>
      <c r="L420" s="48"/>
    </row>
    <row r="421" s="6" customFormat="1" ht="100" customHeight="1" spans="1:12">
      <c r="A421" s="30">
        <f>IF(COUNTA(E421)=1,COUNTA($E$14:E421),“空”)</f>
        <v>284</v>
      </c>
      <c r="B421" s="44" t="s">
        <v>1079</v>
      </c>
      <c r="C421" s="43" t="s">
        <v>1080</v>
      </c>
      <c r="D421" s="44" t="s">
        <v>288</v>
      </c>
      <c r="E421" s="44" t="s">
        <v>289</v>
      </c>
      <c r="F421" s="42" t="s">
        <v>1081</v>
      </c>
      <c r="G421" s="43">
        <v>84800</v>
      </c>
      <c r="H421" s="43">
        <v>6000</v>
      </c>
      <c r="I421" s="44" t="s">
        <v>225</v>
      </c>
      <c r="J421" s="44" t="s">
        <v>52</v>
      </c>
      <c r="K421" s="44" t="s">
        <v>80</v>
      </c>
      <c r="L421" s="48"/>
    </row>
    <row r="422" s="6" customFormat="1" ht="100" customHeight="1" spans="1:12">
      <c r="A422" s="30">
        <f>IF(COUNTA(E422)=1,COUNTA($E$14:E422),“空”)</f>
        <v>285</v>
      </c>
      <c r="B422" s="44" t="s">
        <v>1082</v>
      </c>
      <c r="C422" s="43" t="s">
        <v>1083</v>
      </c>
      <c r="D422" s="44" t="s">
        <v>325</v>
      </c>
      <c r="E422" s="44" t="s">
        <v>326</v>
      </c>
      <c r="F422" s="42" t="s">
        <v>1084</v>
      </c>
      <c r="G422" s="43">
        <v>60000</v>
      </c>
      <c r="H422" s="43">
        <v>20000</v>
      </c>
      <c r="I422" s="44" t="s">
        <v>79</v>
      </c>
      <c r="J422" s="44" t="s">
        <v>52</v>
      </c>
      <c r="K422" s="44" t="s">
        <v>1085</v>
      </c>
      <c r="L422" s="48"/>
    </row>
    <row r="423" s="6" customFormat="1" ht="100" customHeight="1" spans="1:12">
      <c r="A423" s="30">
        <f>IF(COUNTA(E423)=1,COUNTA($E$14:E423),“空”)</f>
        <v>286</v>
      </c>
      <c r="B423" s="44" t="s">
        <v>1086</v>
      </c>
      <c r="C423" s="43" t="s">
        <v>1087</v>
      </c>
      <c r="D423" s="43" t="s">
        <v>325</v>
      </c>
      <c r="E423" s="43" t="s">
        <v>326</v>
      </c>
      <c r="F423" s="42" t="s">
        <v>1088</v>
      </c>
      <c r="G423" s="43">
        <v>56000</v>
      </c>
      <c r="H423" s="43">
        <v>15000</v>
      </c>
      <c r="I423" s="44" t="s">
        <v>79</v>
      </c>
      <c r="J423" s="44" t="s">
        <v>52</v>
      </c>
      <c r="K423" s="44" t="s">
        <v>1089</v>
      </c>
      <c r="L423" s="48"/>
    </row>
    <row r="424" s="6" customFormat="1" ht="100" customHeight="1" spans="1:12">
      <c r="A424" s="30">
        <f>IF(COUNTA(E424)=1,COUNTA($E$14:E424),“空”)</f>
        <v>287</v>
      </c>
      <c r="B424" s="44" t="s">
        <v>1090</v>
      </c>
      <c r="C424" s="43" t="s">
        <v>1087</v>
      </c>
      <c r="D424" s="43" t="s">
        <v>325</v>
      </c>
      <c r="E424" s="43" t="s">
        <v>326</v>
      </c>
      <c r="F424" s="42" t="s">
        <v>1091</v>
      </c>
      <c r="G424" s="43">
        <v>40000</v>
      </c>
      <c r="H424" s="43">
        <v>10000</v>
      </c>
      <c r="I424" s="44" t="s">
        <v>79</v>
      </c>
      <c r="J424" s="44" t="s">
        <v>52</v>
      </c>
      <c r="K424" s="44" t="s">
        <v>1092</v>
      </c>
      <c r="L424" s="48"/>
    </row>
    <row r="425" s="6" customFormat="1" ht="100" customHeight="1" spans="1:12">
      <c r="A425" s="30">
        <f>IF(COUNTA(E425)=1,COUNTA($E$14:E425),“空”)</f>
        <v>288</v>
      </c>
      <c r="B425" s="44" t="s">
        <v>1093</v>
      </c>
      <c r="C425" s="43" t="s">
        <v>1094</v>
      </c>
      <c r="D425" s="43" t="s">
        <v>325</v>
      </c>
      <c r="E425" s="43" t="s">
        <v>326</v>
      </c>
      <c r="F425" s="42" t="s">
        <v>1095</v>
      </c>
      <c r="G425" s="43">
        <v>9000</v>
      </c>
      <c r="H425" s="43">
        <v>5000</v>
      </c>
      <c r="I425" s="44" t="s">
        <v>79</v>
      </c>
      <c r="J425" s="44" t="s">
        <v>52</v>
      </c>
      <c r="K425" s="44" t="s">
        <v>1096</v>
      </c>
      <c r="L425" s="48"/>
    </row>
    <row r="426" s="6" customFormat="1" ht="100" customHeight="1" spans="1:12">
      <c r="A426" s="30">
        <f>IF(COUNTA(E426)=1,COUNTA($E$14:E426),“空”)</f>
        <v>289</v>
      </c>
      <c r="B426" s="44" t="s">
        <v>1097</v>
      </c>
      <c r="C426" s="43" t="s">
        <v>1098</v>
      </c>
      <c r="D426" s="44" t="s">
        <v>421</v>
      </c>
      <c r="E426" s="44" t="s">
        <v>422</v>
      </c>
      <c r="F426" s="42" t="s">
        <v>1099</v>
      </c>
      <c r="G426" s="43">
        <v>42072</v>
      </c>
      <c r="H426" s="43">
        <v>5000</v>
      </c>
      <c r="I426" s="44" t="s">
        <v>225</v>
      </c>
      <c r="J426" s="44" t="s">
        <v>52</v>
      </c>
      <c r="K426" s="44" t="s">
        <v>1100</v>
      </c>
      <c r="L426" s="48"/>
    </row>
    <row r="427" s="6" customFormat="1" ht="100" customHeight="1" spans="1:12">
      <c r="A427" s="30">
        <f>IF(COUNTA(E427)=1,COUNTA($E$14:E427),“空”)</f>
        <v>290</v>
      </c>
      <c r="B427" s="44" t="s">
        <v>1101</v>
      </c>
      <c r="C427" s="43" t="s">
        <v>1102</v>
      </c>
      <c r="D427" s="44" t="s">
        <v>325</v>
      </c>
      <c r="E427" s="44" t="s">
        <v>326</v>
      </c>
      <c r="F427" s="42" t="s">
        <v>1103</v>
      </c>
      <c r="G427" s="43">
        <v>35000</v>
      </c>
      <c r="H427" s="43">
        <v>15000</v>
      </c>
      <c r="I427" s="44" t="s">
        <v>79</v>
      </c>
      <c r="J427" s="44" t="s">
        <v>52</v>
      </c>
      <c r="K427" s="44" t="s">
        <v>331</v>
      </c>
      <c r="L427" s="48"/>
    </row>
    <row r="428" s="6" customFormat="1" ht="100" customHeight="1" spans="1:12">
      <c r="A428" s="30">
        <f>IF(COUNTA(E428)=1,COUNTA($E$14:E428),“空”)</f>
        <v>291</v>
      </c>
      <c r="B428" s="44" t="s">
        <v>1104</v>
      </c>
      <c r="C428" s="43" t="s">
        <v>1105</v>
      </c>
      <c r="D428" s="44" t="s">
        <v>621</v>
      </c>
      <c r="E428" s="44" t="s">
        <v>622</v>
      </c>
      <c r="F428" s="42" t="s">
        <v>1106</v>
      </c>
      <c r="G428" s="43">
        <v>30000</v>
      </c>
      <c r="H428" s="43">
        <v>2000</v>
      </c>
      <c r="I428" s="44" t="s">
        <v>225</v>
      </c>
      <c r="J428" s="44" t="s">
        <v>52</v>
      </c>
      <c r="K428" s="44" t="s">
        <v>1107</v>
      </c>
      <c r="L428" s="48"/>
    </row>
    <row r="429" s="6" customFormat="1" ht="132" customHeight="1" spans="1:12">
      <c r="A429" s="30">
        <f>IF(COUNTA(E429)=1,COUNTA($E$14:E429),“空”)</f>
        <v>292</v>
      </c>
      <c r="B429" s="44" t="s">
        <v>1108</v>
      </c>
      <c r="C429" s="43" t="s">
        <v>1109</v>
      </c>
      <c r="D429" s="44" t="s">
        <v>325</v>
      </c>
      <c r="E429" s="44" t="s">
        <v>326</v>
      </c>
      <c r="F429" s="42" t="s">
        <v>1110</v>
      </c>
      <c r="G429" s="43">
        <v>16000</v>
      </c>
      <c r="H429" s="43">
        <v>16000</v>
      </c>
      <c r="I429" s="44" t="s">
        <v>235</v>
      </c>
      <c r="J429" s="44" t="s">
        <v>52</v>
      </c>
      <c r="K429" s="44" t="s">
        <v>1111</v>
      </c>
      <c r="L429" s="48"/>
    </row>
    <row r="430" s="6" customFormat="1" ht="100" customHeight="1" spans="1:12">
      <c r="A430" s="30">
        <f>IF(COUNTA(E430)=1,COUNTA($E$14:E430),“空”)</f>
        <v>293</v>
      </c>
      <c r="B430" s="44" t="s">
        <v>1112</v>
      </c>
      <c r="C430" s="43" t="s">
        <v>1113</v>
      </c>
      <c r="D430" s="44" t="s">
        <v>288</v>
      </c>
      <c r="E430" s="44" t="s">
        <v>289</v>
      </c>
      <c r="F430" s="42" t="s">
        <v>1114</v>
      </c>
      <c r="G430" s="43">
        <v>12000</v>
      </c>
      <c r="H430" s="43">
        <v>5000</v>
      </c>
      <c r="I430" s="44" t="s">
        <v>225</v>
      </c>
      <c r="J430" s="44" t="s">
        <v>52</v>
      </c>
      <c r="K430" s="44" t="s">
        <v>80</v>
      </c>
      <c r="L430" s="48"/>
    </row>
    <row r="431" s="3" customFormat="1" ht="100" customHeight="1" spans="1:12">
      <c r="A431" s="30"/>
      <c r="B431" s="21" t="s">
        <v>25</v>
      </c>
      <c r="C431" s="28">
        <f>COUNTA(C432:C437)</f>
        <v>6</v>
      </c>
      <c r="D431" s="21"/>
      <c r="E431" s="21"/>
      <c r="F431" s="53"/>
      <c r="G431" s="32">
        <f>SUM(G432:G437)</f>
        <v>1233730</v>
      </c>
      <c r="H431" s="32">
        <f>SUM(H432:H437)</f>
        <v>199030</v>
      </c>
      <c r="I431" s="21"/>
      <c r="J431" s="21"/>
      <c r="K431" s="21"/>
      <c r="L431" s="48"/>
    </row>
    <row r="432" s="5" customFormat="1" ht="135" customHeight="1" spans="1:12">
      <c r="A432" s="30">
        <f>IF(COUNTA(E432)=1,COUNTA($E$14:E432),“空”)</f>
        <v>294</v>
      </c>
      <c r="B432" s="33" t="s">
        <v>1115</v>
      </c>
      <c r="C432" s="34" t="s">
        <v>1116</v>
      </c>
      <c r="D432" s="33" t="s">
        <v>1117</v>
      </c>
      <c r="E432" s="33" t="s">
        <v>1118</v>
      </c>
      <c r="F432" s="35" t="s">
        <v>1119</v>
      </c>
      <c r="G432" s="36">
        <v>385800</v>
      </c>
      <c r="H432" s="36">
        <v>41030</v>
      </c>
      <c r="I432" s="37" t="s">
        <v>1120</v>
      </c>
      <c r="J432" s="37" t="s">
        <v>52</v>
      </c>
      <c r="K432" s="44" t="s">
        <v>1121</v>
      </c>
      <c r="L432" s="48"/>
    </row>
    <row r="433" s="5" customFormat="1" ht="124" customHeight="1" spans="1:12">
      <c r="A433" s="30">
        <f>IF(COUNTA(E433)=1,COUNTA($E$14:E433),“空”)</f>
        <v>295</v>
      </c>
      <c r="B433" s="44" t="s">
        <v>1122</v>
      </c>
      <c r="C433" s="43" t="s">
        <v>1123</v>
      </c>
      <c r="D433" s="44" t="s">
        <v>325</v>
      </c>
      <c r="E433" s="44" t="s">
        <v>326</v>
      </c>
      <c r="F433" s="42" t="s">
        <v>1124</v>
      </c>
      <c r="G433" s="43">
        <v>370000</v>
      </c>
      <c r="H433" s="43">
        <v>5000</v>
      </c>
      <c r="I433" s="44" t="s">
        <v>42</v>
      </c>
      <c r="J433" s="44" t="s">
        <v>464</v>
      </c>
      <c r="K433" s="44" t="s">
        <v>1125</v>
      </c>
      <c r="L433" s="48"/>
    </row>
    <row r="434" s="6" customFormat="1" ht="100" customHeight="1" spans="1:12">
      <c r="A434" s="30">
        <f>IF(COUNTA(E434)=1,COUNTA($E$14:E434),“空”)</f>
        <v>296</v>
      </c>
      <c r="B434" s="40" t="s">
        <v>1126</v>
      </c>
      <c r="C434" s="41" t="s">
        <v>1127</v>
      </c>
      <c r="D434" s="40" t="s">
        <v>39</v>
      </c>
      <c r="E434" s="40" t="s">
        <v>40</v>
      </c>
      <c r="F434" s="35" t="s">
        <v>1128</v>
      </c>
      <c r="G434" s="36">
        <v>222380</v>
      </c>
      <c r="H434" s="36">
        <v>80000</v>
      </c>
      <c r="I434" s="37" t="s">
        <v>51</v>
      </c>
      <c r="J434" s="37" t="s">
        <v>52</v>
      </c>
      <c r="K434" s="44" t="s">
        <v>1129</v>
      </c>
      <c r="L434" s="48"/>
    </row>
    <row r="435" s="5" customFormat="1" ht="100" customHeight="1" spans="1:12">
      <c r="A435" s="30">
        <f>IF(COUNTA(E435)=1,COUNTA($E$14:E435),“空”)</f>
        <v>297</v>
      </c>
      <c r="B435" s="33" t="s">
        <v>1130</v>
      </c>
      <c r="C435" s="34" t="s">
        <v>1131</v>
      </c>
      <c r="D435" s="33" t="s">
        <v>288</v>
      </c>
      <c r="E435" s="33" t="s">
        <v>289</v>
      </c>
      <c r="F435" s="35" t="s">
        <v>1132</v>
      </c>
      <c r="G435" s="36">
        <v>112550</v>
      </c>
      <c r="H435" s="36">
        <v>40000</v>
      </c>
      <c r="I435" s="37" t="s">
        <v>42</v>
      </c>
      <c r="J435" s="37" t="s">
        <v>52</v>
      </c>
      <c r="K435" s="44" t="s">
        <v>59</v>
      </c>
      <c r="L435" s="48"/>
    </row>
    <row r="436" s="5" customFormat="1" ht="100" customHeight="1" spans="1:12">
      <c r="A436" s="30">
        <f>IF(COUNTA(E436)=1,COUNTA($E$14:E436),“空”)</f>
        <v>298</v>
      </c>
      <c r="B436" s="40" t="s">
        <v>1133</v>
      </c>
      <c r="C436" s="41" t="s">
        <v>1134</v>
      </c>
      <c r="D436" s="40" t="s">
        <v>325</v>
      </c>
      <c r="E436" s="40" t="s">
        <v>326</v>
      </c>
      <c r="F436" s="42" t="s">
        <v>1135</v>
      </c>
      <c r="G436" s="43">
        <v>80000</v>
      </c>
      <c r="H436" s="43">
        <v>3000</v>
      </c>
      <c r="I436" s="44" t="s">
        <v>42</v>
      </c>
      <c r="J436" s="44" t="s">
        <v>464</v>
      </c>
      <c r="K436" s="44" t="s">
        <v>1136</v>
      </c>
      <c r="L436" s="48"/>
    </row>
    <row r="437" s="5" customFormat="1" ht="100" customHeight="1" spans="1:12">
      <c r="A437" s="30">
        <f>IF(COUNTA(E437)=1,COUNTA($E$14:E437),“空”)</f>
        <v>299</v>
      </c>
      <c r="B437" s="33" t="s">
        <v>1137</v>
      </c>
      <c r="C437" s="34" t="s">
        <v>1138</v>
      </c>
      <c r="D437" s="33" t="s">
        <v>288</v>
      </c>
      <c r="E437" s="33" t="s">
        <v>289</v>
      </c>
      <c r="F437" s="35" t="s">
        <v>1139</v>
      </c>
      <c r="G437" s="36">
        <v>63000</v>
      </c>
      <c r="H437" s="36">
        <v>30000</v>
      </c>
      <c r="I437" s="37" t="s">
        <v>42</v>
      </c>
      <c r="J437" s="37" t="s">
        <v>52</v>
      </c>
      <c r="K437" s="44" t="s">
        <v>59</v>
      </c>
      <c r="L437" s="48"/>
    </row>
    <row r="438" s="3" customFormat="1" ht="100" customHeight="1" spans="1:12">
      <c r="A438" s="30"/>
      <c r="B438" s="21" t="s">
        <v>26</v>
      </c>
      <c r="C438" s="28">
        <f>COUNTA(C439:C446)</f>
        <v>8</v>
      </c>
      <c r="D438" s="21"/>
      <c r="E438" s="21"/>
      <c r="F438" s="53"/>
      <c r="G438" s="32">
        <f>SUM(G439:G446)</f>
        <v>644386.7</v>
      </c>
      <c r="H438" s="32">
        <f>SUM(H439:H446)</f>
        <v>284609</v>
      </c>
      <c r="I438" s="21"/>
      <c r="J438" s="21"/>
      <c r="K438" s="21"/>
      <c r="L438" s="48"/>
    </row>
    <row r="439" s="6" customFormat="1" ht="100" customHeight="1" spans="1:12">
      <c r="A439" s="30">
        <f>IF(COUNTA(E439)=1,COUNTA($E$14:E439),“空”)</f>
        <v>300</v>
      </c>
      <c r="B439" s="40" t="s">
        <v>1140</v>
      </c>
      <c r="C439" s="41" t="s">
        <v>1141</v>
      </c>
      <c r="D439" s="40" t="s">
        <v>325</v>
      </c>
      <c r="E439" s="40" t="s">
        <v>326</v>
      </c>
      <c r="F439" s="42" t="s">
        <v>1142</v>
      </c>
      <c r="G439" s="43">
        <v>174337</v>
      </c>
      <c r="H439" s="43">
        <v>100000</v>
      </c>
      <c r="I439" s="44" t="s">
        <v>70</v>
      </c>
      <c r="J439" s="44" t="s">
        <v>52</v>
      </c>
      <c r="K439" s="44" t="s">
        <v>1143</v>
      </c>
      <c r="L439" s="48"/>
    </row>
    <row r="440" s="6" customFormat="1" ht="100" customHeight="1" spans="1:12">
      <c r="A440" s="30">
        <f>IF(COUNTA(E440)=1,COUNTA($E$14:E440),“空”)</f>
        <v>301</v>
      </c>
      <c r="B440" s="40" t="s">
        <v>1144</v>
      </c>
      <c r="C440" s="41" t="s">
        <v>1145</v>
      </c>
      <c r="D440" s="40" t="s">
        <v>288</v>
      </c>
      <c r="E440" s="40" t="s">
        <v>289</v>
      </c>
      <c r="F440" s="42" t="s">
        <v>1146</v>
      </c>
      <c r="G440" s="43">
        <v>116541.7</v>
      </c>
      <c r="H440" s="43">
        <v>36402</v>
      </c>
      <c r="I440" s="44" t="s">
        <v>70</v>
      </c>
      <c r="J440" s="44" t="s">
        <v>52</v>
      </c>
      <c r="K440" s="44" t="s">
        <v>71</v>
      </c>
      <c r="L440" s="48"/>
    </row>
    <row r="441" s="6" customFormat="1" ht="100" customHeight="1" spans="1:12">
      <c r="A441" s="30">
        <f>IF(COUNTA(E441)=1,COUNTA($E$14:E441),“空”)</f>
        <v>302</v>
      </c>
      <c r="B441" s="40" t="s">
        <v>1147</v>
      </c>
      <c r="C441" s="41" t="s">
        <v>1148</v>
      </c>
      <c r="D441" s="40" t="s">
        <v>325</v>
      </c>
      <c r="E441" s="40" t="s">
        <v>326</v>
      </c>
      <c r="F441" s="42" t="s">
        <v>1149</v>
      </c>
      <c r="G441" s="43">
        <v>92131</v>
      </c>
      <c r="H441" s="43">
        <v>48000</v>
      </c>
      <c r="I441" s="44" t="s">
        <v>70</v>
      </c>
      <c r="J441" s="44" t="s">
        <v>52</v>
      </c>
      <c r="K441" s="44" t="s">
        <v>1143</v>
      </c>
      <c r="L441" s="48"/>
    </row>
    <row r="442" s="6" customFormat="1" ht="100" customHeight="1" spans="1:12">
      <c r="A442" s="30">
        <f>IF(COUNTA(E442)=1,COUNTA($E$14:E442),“空”)</f>
        <v>303</v>
      </c>
      <c r="B442" s="40" t="s">
        <v>1150</v>
      </c>
      <c r="C442" s="41" t="s">
        <v>1151</v>
      </c>
      <c r="D442" s="40" t="s">
        <v>421</v>
      </c>
      <c r="E442" s="40" t="s">
        <v>422</v>
      </c>
      <c r="F442" s="42" t="s">
        <v>1152</v>
      </c>
      <c r="G442" s="43">
        <v>67482</v>
      </c>
      <c r="H442" s="43">
        <v>33000</v>
      </c>
      <c r="I442" s="44" t="s">
        <v>70</v>
      </c>
      <c r="J442" s="44" t="s">
        <v>464</v>
      </c>
      <c r="K442" s="44" t="s">
        <v>64</v>
      </c>
      <c r="L442" s="48"/>
    </row>
    <row r="443" s="6" customFormat="1" ht="100" customHeight="1" spans="1:12">
      <c r="A443" s="30">
        <f>IF(COUNTA(E443)=1,COUNTA($E$14:E443),“空”)</f>
        <v>304</v>
      </c>
      <c r="B443" s="40" t="s">
        <v>1153</v>
      </c>
      <c r="C443" s="41" t="s">
        <v>1154</v>
      </c>
      <c r="D443" s="40" t="s">
        <v>690</v>
      </c>
      <c r="E443" s="40" t="s">
        <v>219</v>
      </c>
      <c r="F443" s="42" t="s">
        <v>1155</v>
      </c>
      <c r="G443" s="43">
        <v>56854</v>
      </c>
      <c r="H443" s="43">
        <v>30000</v>
      </c>
      <c r="I443" s="44" t="s">
        <v>206</v>
      </c>
      <c r="J443" s="44" t="s">
        <v>52</v>
      </c>
      <c r="K443" s="44" t="s">
        <v>64</v>
      </c>
      <c r="L443" s="48"/>
    </row>
    <row r="444" s="6" customFormat="1" ht="100" customHeight="1" spans="1:12">
      <c r="A444" s="30">
        <f>IF(COUNTA(E444)=1,COUNTA($E$14:E444),“空”)</f>
        <v>305</v>
      </c>
      <c r="B444" s="40" t="s">
        <v>1156</v>
      </c>
      <c r="C444" s="41" t="s">
        <v>1157</v>
      </c>
      <c r="D444" s="40" t="s">
        <v>288</v>
      </c>
      <c r="E444" s="40" t="s">
        <v>289</v>
      </c>
      <c r="F444" s="42" t="s">
        <v>1158</v>
      </c>
      <c r="G444" s="43">
        <v>49703</v>
      </c>
      <c r="H444" s="43">
        <v>8690</v>
      </c>
      <c r="I444" s="44" t="s">
        <v>70</v>
      </c>
      <c r="J444" s="44" t="s">
        <v>52</v>
      </c>
      <c r="K444" s="44" t="s">
        <v>71</v>
      </c>
      <c r="L444" s="48"/>
    </row>
    <row r="445" s="6" customFormat="1" ht="100" customHeight="1" spans="1:12">
      <c r="A445" s="30">
        <f>IF(COUNTA(E445)=1,COUNTA($E$14:E445),“空”)</f>
        <v>306</v>
      </c>
      <c r="B445" s="40" t="s">
        <v>1159</v>
      </c>
      <c r="C445" s="41" t="s">
        <v>1157</v>
      </c>
      <c r="D445" s="40" t="s">
        <v>288</v>
      </c>
      <c r="E445" s="40" t="s">
        <v>289</v>
      </c>
      <c r="F445" s="42" t="s">
        <v>1158</v>
      </c>
      <c r="G445" s="43">
        <v>47523</v>
      </c>
      <c r="H445" s="43">
        <v>6517</v>
      </c>
      <c r="I445" s="44" t="s">
        <v>70</v>
      </c>
      <c r="J445" s="44" t="s">
        <v>52</v>
      </c>
      <c r="K445" s="44" t="s">
        <v>71</v>
      </c>
      <c r="L445" s="48"/>
    </row>
    <row r="446" s="6" customFormat="1" ht="117" customHeight="1" spans="1:12">
      <c r="A446" s="30">
        <f>IF(COUNTA(E446)=1,COUNTA($E$14:E446),“空”)</f>
        <v>307</v>
      </c>
      <c r="B446" s="40" t="s">
        <v>1160</v>
      </c>
      <c r="C446" s="41" t="s">
        <v>1161</v>
      </c>
      <c r="D446" s="40" t="s">
        <v>421</v>
      </c>
      <c r="E446" s="40" t="s">
        <v>422</v>
      </c>
      <c r="F446" s="42" t="s">
        <v>1162</v>
      </c>
      <c r="G446" s="43">
        <v>39815</v>
      </c>
      <c r="H446" s="43">
        <v>22000</v>
      </c>
      <c r="I446" s="44" t="s">
        <v>70</v>
      </c>
      <c r="J446" s="44" t="s">
        <v>52</v>
      </c>
      <c r="K446" s="44" t="s">
        <v>64</v>
      </c>
      <c r="L446" s="48"/>
    </row>
    <row r="447" s="3" customFormat="1" ht="100" customHeight="1" spans="1:12">
      <c r="A447" s="30"/>
      <c r="B447" s="25" t="s">
        <v>1163</v>
      </c>
      <c r="C447" s="28">
        <f>SUM(C448,C451)</f>
        <v>6</v>
      </c>
      <c r="D447" s="29"/>
      <c r="E447" s="29"/>
      <c r="F447" s="29"/>
      <c r="G447" s="28">
        <f>SUM(G448,G451)</f>
        <v>578795</v>
      </c>
      <c r="H447" s="28">
        <f>SUM(H448,H451)</f>
        <v>64950</v>
      </c>
      <c r="I447" s="47"/>
      <c r="J447" s="38"/>
      <c r="K447" s="38"/>
      <c r="L447" s="48"/>
    </row>
    <row r="448" s="3" customFormat="1" ht="100" customHeight="1" spans="1:12">
      <c r="A448" s="30"/>
      <c r="B448" s="25" t="s">
        <v>25</v>
      </c>
      <c r="C448" s="28">
        <f>COUNTA(C449:C450)</f>
        <v>2</v>
      </c>
      <c r="D448" s="38"/>
      <c r="E448" s="38"/>
      <c r="F448" s="39"/>
      <c r="G448" s="32">
        <f>SUM(G449:G450)</f>
        <v>517700</v>
      </c>
      <c r="H448" s="32">
        <f>SUM(H449:H450)</f>
        <v>49850</v>
      </c>
      <c r="I448" s="47"/>
      <c r="J448" s="38"/>
      <c r="K448" s="38"/>
      <c r="L448" s="48"/>
    </row>
    <row r="449" s="5" customFormat="1" ht="174" customHeight="1" spans="1:12">
      <c r="A449" s="30">
        <f>IF(COUNTA(E449)=1,COUNTA($E$14:E449),“空”)</f>
        <v>308</v>
      </c>
      <c r="B449" s="33" t="s">
        <v>1164</v>
      </c>
      <c r="C449" s="34" t="s">
        <v>1165</v>
      </c>
      <c r="D449" s="33" t="s">
        <v>1166</v>
      </c>
      <c r="E449" s="33" t="s">
        <v>32</v>
      </c>
      <c r="F449" s="35" t="s">
        <v>1167</v>
      </c>
      <c r="G449" s="36">
        <v>507700</v>
      </c>
      <c r="H449" s="36">
        <v>48850</v>
      </c>
      <c r="I449" s="37" t="s">
        <v>34</v>
      </c>
      <c r="J449" s="37" t="s">
        <v>52</v>
      </c>
      <c r="K449" s="44" t="s">
        <v>1168</v>
      </c>
      <c r="L449" s="48"/>
    </row>
    <row r="450" s="5" customFormat="1" ht="174" customHeight="1" spans="1:12">
      <c r="A450" s="30">
        <f>IF(COUNTA(E450)=1,COUNTA($E$14:E450),“空”)</f>
        <v>309</v>
      </c>
      <c r="B450" s="33" t="s">
        <v>1169</v>
      </c>
      <c r="C450" s="34" t="s">
        <v>1170</v>
      </c>
      <c r="D450" s="33" t="s">
        <v>102</v>
      </c>
      <c r="E450" s="33" t="s">
        <v>142</v>
      </c>
      <c r="F450" s="35" t="s">
        <v>1171</v>
      </c>
      <c r="G450" s="36">
        <v>10000</v>
      </c>
      <c r="H450" s="36">
        <v>1000</v>
      </c>
      <c r="I450" s="37" t="s">
        <v>974</v>
      </c>
      <c r="J450" s="37" t="s">
        <v>52</v>
      </c>
      <c r="K450" s="44" t="s">
        <v>1172</v>
      </c>
      <c r="L450" s="48"/>
    </row>
    <row r="451" s="3" customFormat="1" ht="100" customHeight="1" spans="1:12">
      <c r="A451" s="30"/>
      <c r="B451" s="38" t="s">
        <v>26</v>
      </c>
      <c r="C451" s="28">
        <f>COUNTA(C452:C455)</f>
        <v>4</v>
      </c>
      <c r="D451" s="38"/>
      <c r="E451" s="38"/>
      <c r="F451" s="39"/>
      <c r="G451" s="32">
        <f>SUM(G452:G455)</f>
        <v>61095</v>
      </c>
      <c r="H451" s="32">
        <f>SUM(H452:H455)</f>
        <v>15100</v>
      </c>
      <c r="I451" s="47"/>
      <c r="J451" s="38"/>
      <c r="K451" s="38"/>
      <c r="L451" s="48"/>
    </row>
    <row r="452" s="6" customFormat="1" ht="100" customHeight="1" spans="1:12">
      <c r="A452" s="30">
        <f>IF(COUNTA(E452)=1,COUNTA($E$14:E452),“空”)</f>
        <v>310</v>
      </c>
      <c r="B452" s="52" t="s">
        <v>1173</v>
      </c>
      <c r="C452" s="41" t="s">
        <v>1174</v>
      </c>
      <c r="D452" s="40" t="s">
        <v>487</v>
      </c>
      <c r="E452" s="40" t="s">
        <v>32</v>
      </c>
      <c r="F452" s="42" t="s">
        <v>1175</v>
      </c>
      <c r="G452" s="43">
        <v>36000</v>
      </c>
      <c r="H452" s="43">
        <v>10000</v>
      </c>
      <c r="I452" s="44" t="s">
        <v>70</v>
      </c>
      <c r="J452" s="44" t="s">
        <v>52</v>
      </c>
      <c r="K452" s="44" t="s">
        <v>64</v>
      </c>
      <c r="L452" s="48"/>
    </row>
    <row r="453" s="6" customFormat="1" ht="100" customHeight="1" spans="1:12">
      <c r="A453" s="30">
        <f>IF(COUNTA(E453)=1,COUNTA($E$14:E453),“空”)</f>
        <v>311</v>
      </c>
      <c r="B453" s="40" t="s">
        <v>1176</v>
      </c>
      <c r="C453" s="41" t="s">
        <v>1177</v>
      </c>
      <c r="D453" s="40" t="s">
        <v>781</v>
      </c>
      <c r="E453" s="40" t="s">
        <v>49</v>
      </c>
      <c r="F453" s="42" t="s">
        <v>1178</v>
      </c>
      <c r="G453" s="43">
        <v>14995</v>
      </c>
      <c r="H453" s="43">
        <v>1000</v>
      </c>
      <c r="I453" s="44" t="s">
        <v>201</v>
      </c>
      <c r="J453" s="44" t="s">
        <v>52</v>
      </c>
      <c r="K453" s="44" t="s">
        <v>64</v>
      </c>
      <c r="L453" s="48"/>
    </row>
    <row r="454" s="6" customFormat="1" ht="100" customHeight="1" spans="1:12">
      <c r="A454" s="30">
        <f>IF(COUNTA(E454)=1,COUNTA($E$14:E454),“空”)</f>
        <v>312</v>
      </c>
      <c r="B454" s="52" t="s">
        <v>1179</v>
      </c>
      <c r="C454" s="41" t="s">
        <v>1180</v>
      </c>
      <c r="D454" s="40" t="s">
        <v>487</v>
      </c>
      <c r="E454" s="40" t="s">
        <v>32</v>
      </c>
      <c r="F454" s="42" t="s">
        <v>1181</v>
      </c>
      <c r="G454" s="43">
        <v>5100</v>
      </c>
      <c r="H454" s="43">
        <v>2100</v>
      </c>
      <c r="I454" s="44" t="s">
        <v>70</v>
      </c>
      <c r="J454" s="44" t="s">
        <v>52</v>
      </c>
      <c r="K454" s="44" t="s">
        <v>71</v>
      </c>
      <c r="L454" s="48"/>
    </row>
    <row r="455" s="6" customFormat="1" ht="100" customHeight="1" spans="1:12">
      <c r="A455" s="30">
        <f>IF(COUNTA(E455)=1,COUNTA($E$14:E455),“空”)</f>
        <v>313</v>
      </c>
      <c r="B455" s="40" t="s">
        <v>1182</v>
      </c>
      <c r="C455" s="41" t="s">
        <v>1174</v>
      </c>
      <c r="D455" s="40" t="s">
        <v>487</v>
      </c>
      <c r="E455" s="40" t="s">
        <v>219</v>
      </c>
      <c r="F455" s="42" t="s">
        <v>1183</v>
      </c>
      <c r="G455" s="43">
        <v>5000</v>
      </c>
      <c r="H455" s="43">
        <v>2000</v>
      </c>
      <c r="I455" s="44" t="s">
        <v>206</v>
      </c>
      <c r="J455" s="44" t="s">
        <v>52</v>
      </c>
      <c r="K455" s="44" t="s">
        <v>64</v>
      </c>
      <c r="L455" s="48"/>
    </row>
    <row r="456" s="3" customFormat="1" ht="100" customHeight="1" spans="1:12">
      <c r="A456" s="30"/>
      <c r="B456" s="25" t="s">
        <v>1184</v>
      </c>
      <c r="C456" s="28">
        <f>SUM(C457)</f>
        <v>2</v>
      </c>
      <c r="D456" s="29"/>
      <c r="E456" s="29"/>
      <c r="F456" s="29"/>
      <c r="G456" s="28">
        <f>SUM(G457)</f>
        <v>1075000</v>
      </c>
      <c r="H456" s="28">
        <f>SUM(H457)</f>
        <v>20000</v>
      </c>
      <c r="I456" s="47"/>
      <c r="J456" s="38"/>
      <c r="K456" s="38"/>
      <c r="L456" s="48"/>
    </row>
    <row r="457" s="3" customFormat="1" ht="100" customHeight="1" spans="1:12">
      <c r="A457" s="30"/>
      <c r="B457" s="77" t="s">
        <v>25</v>
      </c>
      <c r="C457" s="28">
        <f>COUNTA(C458:C459)</f>
        <v>2</v>
      </c>
      <c r="D457" s="38"/>
      <c r="E457" s="38"/>
      <c r="F457" s="39"/>
      <c r="G457" s="32">
        <f>SUM(G458:G459)</f>
        <v>1075000</v>
      </c>
      <c r="H457" s="32">
        <f>SUM(H458:H459)</f>
        <v>20000</v>
      </c>
      <c r="I457" s="47"/>
      <c r="J457" s="38"/>
      <c r="K457" s="38"/>
      <c r="L457" s="48"/>
    </row>
    <row r="458" s="5" customFormat="1" ht="100" customHeight="1" spans="1:12">
      <c r="A458" s="30">
        <f>IF(COUNTA(E458)=1,COUNTA($E$14:E458),“空”)</f>
        <v>314</v>
      </c>
      <c r="B458" s="33" t="s">
        <v>1185</v>
      </c>
      <c r="C458" s="34" t="s">
        <v>1186</v>
      </c>
      <c r="D458" s="33" t="s">
        <v>48</v>
      </c>
      <c r="E458" s="33" t="s">
        <v>49</v>
      </c>
      <c r="F458" s="35" t="s">
        <v>1187</v>
      </c>
      <c r="G458" s="36">
        <v>1000000</v>
      </c>
      <c r="H458" s="36">
        <v>10000</v>
      </c>
      <c r="I458" s="37" t="s">
        <v>51</v>
      </c>
      <c r="J458" s="37" t="s">
        <v>604</v>
      </c>
      <c r="K458" s="44" t="s">
        <v>1188</v>
      </c>
      <c r="L458" s="48"/>
    </row>
    <row r="459" s="5" customFormat="1" ht="100" customHeight="1" spans="1:12">
      <c r="A459" s="30">
        <f>IF(COUNTA(E459)=1,COUNTA($E$14:E459),“空”)</f>
        <v>315</v>
      </c>
      <c r="B459" s="33" t="s">
        <v>1189</v>
      </c>
      <c r="C459" s="34" t="s">
        <v>1190</v>
      </c>
      <c r="D459" s="33" t="s">
        <v>67</v>
      </c>
      <c r="E459" s="33" t="s">
        <v>68</v>
      </c>
      <c r="F459" s="35" t="s">
        <v>1191</v>
      </c>
      <c r="G459" s="36">
        <v>75000</v>
      </c>
      <c r="H459" s="36">
        <v>10000</v>
      </c>
      <c r="I459" s="37" t="s">
        <v>633</v>
      </c>
      <c r="J459" s="37" t="s">
        <v>52</v>
      </c>
      <c r="K459" s="44" t="s">
        <v>1192</v>
      </c>
      <c r="L459" s="48"/>
    </row>
    <row r="460" spans="4:12">
      <c r="D460" s="14"/>
      <c r="E460" s="13"/>
      <c r="F460" s="82"/>
      <c r="G460" s="82"/>
      <c r="H460" s="82"/>
      <c r="I460" s="15"/>
      <c r="K460" s="17"/>
      <c r="L460" s="83"/>
    </row>
    <row r="461" spans="4:12">
      <c r="D461" s="14"/>
      <c r="E461" s="13"/>
      <c r="F461" s="82"/>
      <c r="G461" s="82"/>
      <c r="H461" s="82"/>
      <c r="I461" s="15"/>
      <c r="K461" s="17"/>
      <c r="L461" s="83"/>
    </row>
    <row r="462" spans="4:12">
      <c r="D462" s="14"/>
      <c r="E462" s="13"/>
      <c r="F462" s="82"/>
      <c r="G462" s="82"/>
      <c r="H462" s="82"/>
      <c r="I462" s="15"/>
      <c r="K462" s="17"/>
      <c r="L462" s="83"/>
    </row>
    <row r="463" spans="4:12">
      <c r="D463" s="14"/>
      <c r="E463" s="13"/>
      <c r="F463" s="82"/>
      <c r="G463" s="82"/>
      <c r="H463" s="82"/>
      <c r="I463" s="15"/>
      <c r="K463" s="17"/>
      <c r="L463" s="83"/>
    </row>
    <row r="464" spans="4:12">
      <c r="D464" s="14"/>
      <c r="E464" s="13"/>
      <c r="F464" s="82"/>
      <c r="G464" s="82"/>
      <c r="H464" s="82"/>
      <c r="I464" s="15"/>
      <c r="K464" s="17"/>
      <c r="L464" s="83"/>
    </row>
    <row r="465" spans="4:12">
      <c r="D465" s="14"/>
      <c r="E465" s="13"/>
      <c r="F465" s="82"/>
      <c r="G465" s="82"/>
      <c r="H465" s="82"/>
      <c r="I465" s="15"/>
      <c r="K465" s="17"/>
      <c r="L465" s="83"/>
    </row>
    <row r="466" spans="4:12">
      <c r="D466" s="14"/>
      <c r="E466" s="13"/>
      <c r="F466" s="82"/>
      <c r="G466" s="82"/>
      <c r="H466" s="82"/>
      <c r="I466" s="15"/>
      <c r="K466" s="17"/>
      <c r="L466" s="83"/>
    </row>
    <row r="467" spans="4:12">
      <c r="D467" s="14"/>
      <c r="E467" s="13"/>
      <c r="F467" s="82"/>
      <c r="G467" s="82"/>
      <c r="H467" s="82"/>
      <c r="I467" s="15"/>
      <c r="K467" s="17"/>
      <c r="L467" s="83"/>
    </row>
    <row r="468" spans="5:12">
      <c r="E468" s="14"/>
      <c r="F468" s="13"/>
      <c r="G468" s="82"/>
      <c r="H468" s="82"/>
      <c r="J468" s="15"/>
      <c r="K468" s="1"/>
      <c r="L468" s="83"/>
    </row>
    <row r="469" spans="5:12">
      <c r="E469" s="14"/>
      <c r="F469" s="13"/>
      <c r="G469" s="82"/>
      <c r="H469" s="82"/>
      <c r="J469" s="15"/>
      <c r="K469" s="1"/>
      <c r="L469" s="83"/>
    </row>
    <row r="470" spans="5:12">
      <c r="E470" s="14"/>
      <c r="F470" s="13"/>
      <c r="G470" s="82"/>
      <c r="H470" s="82"/>
      <c r="J470" s="15"/>
      <c r="K470" s="1"/>
      <c r="L470" s="83"/>
    </row>
    <row r="471" spans="5:12">
      <c r="E471" s="14"/>
      <c r="F471" s="13"/>
      <c r="G471" s="82"/>
      <c r="H471" s="82"/>
      <c r="J471" s="15"/>
      <c r="K471" s="1"/>
      <c r="L471" s="83"/>
    </row>
    <row r="472" spans="5:12">
      <c r="E472" s="14"/>
      <c r="F472" s="13"/>
      <c r="G472" s="82"/>
      <c r="H472" s="82"/>
      <c r="J472" s="15"/>
      <c r="K472" s="1"/>
      <c r="L472" s="83"/>
    </row>
    <row r="473" spans="5:12">
      <c r="E473" s="14"/>
      <c r="F473" s="13"/>
      <c r="G473" s="82"/>
      <c r="H473" s="82"/>
      <c r="J473" s="15"/>
      <c r="K473" s="1"/>
      <c r="L473" s="83"/>
    </row>
    <row r="474" spans="5:12">
      <c r="E474" s="14"/>
      <c r="F474" s="13"/>
      <c r="G474" s="82"/>
      <c r="H474" s="82"/>
      <c r="J474" s="15"/>
      <c r="K474" s="1"/>
      <c r="L474" s="83"/>
    </row>
    <row r="475" spans="5:12">
      <c r="E475" s="14"/>
      <c r="F475" s="13"/>
      <c r="G475" s="82"/>
      <c r="H475" s="82"/>
      <c r="J475" s="15"/>
      <c r="K475" s="1"/>
      <c r="L475" s="83"/>
    </row>
    <row r="476" spans="5:12">
      <c r="E476" s="14"/>
      <c r="F476" s="13"/>
      <c r="G476" s="82"/>
      <c r="H476" s="82"/>
      <c r="J476" s="15"/>
      <c r="K476" s="1"/>
      <c r="L476" s="83"/>
    </row>
    <row r="477" spans="5:12">
      <c r="E477" s="14"/>
      <c r="F477" s="13"/>
      <c r="G477" s="82"/>
      <c r="H477" s="82"/>
      <c r="J477" s="15"/>
      <c r="K477" s="1"/>
      <c r="L477" s="83"/>
    </row>
    <row r="478" spans="5:12">
      <c r="E478" s="14"/>
      <c r="F478" s="13"/>
      <c r="G478" s="82"/>
      <c r="H478" s="82"/>
      <c r="J478" s="15"/>
      <c r="K478" s="1"/>
      <c r="L478" s="83"/>
    </row>
    <row r="479" spans="5:12">
      <c r="E479" s="14"/>
      <c r="F479" s="13"/>
      <c r="G479" s="82"/>
      <c r="H479" s="82"/>
      <c r="J479" s="15"/>
      <c r="K479" s="1"/>
      <c r="L479" s="83"/>
    </row>
    <row r="480" spans="5:12">
      <c r="E480" s="14"/>
      <c r="F480" s="13"/>
      <c r="G480" s="82"/>
      <c r="H480" s="82"/>
      <c r="J480" s="15"/>
      <c r="K480" s="1"/>
      <c r="L480" s="83"/>
    </row>
    <row r="481" spans="5:12">
      <c r="E481" s="14"/>
      <c r="F481" s="13"/>
      <c r="G481" s="82"/>
      <c r="H481" s="82"/>
      <c r="J481" s="15"/>
      <c r="K481" s="1"/>
      <c r="L481" s="83"/>
    </row>
    <row r="482" spans="5:12">
      <c r="E482" s="14"/>
      <c r="F482" s="13"/>
      <c r="G482" s="82"/>
      <c r="H482" s="82"/>
      <c r="J482" s="15"/>
      <c r="K482" s="1"/>
      <c r="L482" s="83"/>
    </row>
    <row r="483" spans="5:12">
      <c r="E483" s="14"/>
      <c r="F483" s="13"/>
      <c r="G483" s="82"/>
      <c r="H483" s="82"/>
      <c r="J483" s="15"/>
      <c r="K483" s="1"/>
      <c r="L483" s="83"/>
    </row>
    <row r="484" spans="5:12">
      <c r="E484" s="14"/>
      <c r="F484" s="13"/>
      <c r="G484" s="82"/>
      <c r="H484" s="82"/>
      <c r="J484" s="15"/>
      <c r="K484" s="1"/>
      <c r="L484" s="83"/>
    </row>
    <row r="485" spans="5:12">
      <c r="E485" s="14"/>
      <c r="F485" s="13"/>
      <c r="G485" s="82"/>
      <c r="H485" s="82"/>
      <c r="J485" s="15"/>
      <c r="K485" s="1"/>
      <c r="L485" s="83"/>
    </row>
    <row r="486" spans="5:12">
      <c r="E486" s="14"/>
      <c r="F486" s="13"/>
      <c r="G486" s="82"/>
      <c r="H486" s="82"/>
      <c r="J486" s="15"/>
      <c r="K486" s="1"/>
      <c r="L486" s="83"/>
    </row>
    <row r="487" spans="5:12">
      <c r="E487" s="14"/>
      <c r="F487" s="13"/>
      <c r="G487" s="82"/>
      <c r="H487" s="82"/>
      <c r="J487" s="15"/>
      <c r="K487" s="1"/>
      <c r="L487" s="83"/>
    </row>
    <row r="488" spans="5:12">
      <c r="E488" s="14"/>
      <c r="F488" s="13"/>
      <c r="G488" s="82"/>
      <c r="H488" s="82"/>
      <c r="J488" s="15"/>
      <c r="K488" s="1"/>
      <c r="L488" s="83"/>
    </row>
    <row r="489" spans="5:12">
      <c r="E489" s="14"/>
      <c r="F489" s="13"/>
      <c r="G489" s="82"/>
      <c r="H489" s="82"/>
      <c r="J489" s="15"/>
      <c r="K489" s="1"/>
      <c r="L489" s="83"/>
    </row>
    <row r="490" spans="5:12">
      <c r="E490" s="14"/>
      <c r="F490" s="13"/>
      <c r="G490" s="82"/>
      <c r="H490" s="82"/>
      <c r="J490" s="15"/>
      <c r="K490" s="1"/>
      <c r="L490" s="83"/>
    </row>
    <row r="491" spans="5:12">
      <c r="E491" s="14"/>
      <c r="F491" s="13"/>
      <c r="G491" s="82"/>
      <c r="H491" s="82"/>
      <c r="J491" s="15"/>
      <c r="K491" s="1"/>
      <c r="L491" s="83"/>
    </row>
    <row r="492" spans="5:12">
      <c r="E492" s="14"/>
      <c r="F492" s="13"/>
      <c r="G492" s="82"/>
      <c r="H492" s="82"/>
      <c r="J492" s="15"/>
      <c r="K492" s="1"/>
      <c r="L492" s="83"/>
    </row>
    <row r="493" spans="5:12">
      <c r="E493" s="14"/>
      <c r="F493" s="13"/>
      <c r="G493" s="82"/>
      <c r="H493" s="82"/>
      <c r="J493" s="15"/>
      <c r="K493" s="1"/>
      <c r="L493" s="83"/>
    </row>
    <row r="494" spans="5:12">
      <c r="E494" s="14"/>
      <c r="F494" s="13"/>
      <c r="G494" s="82"/>
      <c r="H494" s="82"/>
      <c r="J494" s="15"/>
      <c r="K494" s="1"/>
      <c r="L494" s="83"/>
    </row>
    <row r="495" spans="5:12">
      <c r="E495" s="14"/>
      <c r="F495" s="13"/>
      <c r="G495" s="82"/>
      <c r="H495" s="82"/>
      <c r="J495" s="15"/>
      <c r="K495" s="1"/>
      <c r="L495" s="83"/>
    </row>
    <row r="496" spans="5:12">
      <c r="E496" s="14"/>
      <c r="F496" s="13"/>
      <c r="G496" s="82"/>
      <c r="H496" s="82"/>
      <c r="J496" s="15"/>
      <c r="K496" s="1"/>
      <c r="L496" s="83"/>
    </row>
    <row r="497" spans="5:12">
      <c r="E497" s="14"/>
      <c r="F497" s="13"/>
      <c r="G497" s="82"/>
      <c r="H497" s="82"/>
      <c r="J497" s="15"/>
      <c r="K497" s="1"/>
      <c r="L497" s="83"/>
    </row>
    <row r="498" spans="5:12">
      <c r="E498" s="14"/>
      <c r="F498" s="13"/>
      <c r="G498" s="82"/>
      <c r="H498" s="82"/>
      <c r="J498" s="15"/>
      <c r="K498" s="1"/>
      <c r="L498" s="83"/>
    </row>
    <row r="499" spans="5:12">
      <c r="E499" s="14"/>
      <c r="F499" s="13"/>
      <c r="G499" s="82"/>
      <c r="H499" s="82"/>
      <c r="J499" s="15"/>
      <c r="K499" s="1"/>
      <c r="L499" s="83"/>
    </row>
    <row r="500" spans="5:12">
      <c r="E500" s="14"/>
      <c r="F500" s="13"/>
      <c r="G500" s="82"/>
      <c r="H500" s="82"/>
      <c r="J500" s="15"/>
      <c r="K500" s="1"/>
      <c r="L500" s="83"/>
    </row>
    <row r="501" spans="5:12">
      <c r="E501" s="14"/>
      <c r="F501" s="13"/>
      <c r="G501" s="82"/>
      <c r="H501" s="82"/>
      <c r="J501" s="15"/>
      <c r="K501" s="1"/>
      <c r="L501" s="83"/>
    </row>
    <row r="502" spans="5:12">
      <c r="E502" s="14"/>
      <c r="F502" s="13"/>
      <c r="G502" s="82"/>
      <c r="H502" s="82"/>
      <c r="J502" s="15"/>
      <c r="K502" s="1"/>
      <c r="L502" s="83"/>
    </row>
    <row r="503" spans="5:12">
      <c r="E503" s="14"/>
      <c r="F503" s="13"/>
      <c r="G503" s="82"/>
      <c r="H503" s="82"/>
      <c r="J503" s="15"/>
      <c r="K503" s="1"/>
      <c r="L503" s="83"/>
    </row>
    <row r="504" spans="5:12">
      <c r="E504" s="14"/>
      <c r="F504" s="13"/>
      <c r="G504" s="82"/>
      <c r="H504" s="82"/>
      <c r="J504" s="15"/>
      <c r="K504" s="1"/>
      <c r="L504" s="83"/>
    </row>
    <row r="505" spans="5:12">
      <c r="E505" s="14"/>
      <c r="F505" s="13"/>
      <c r="G505" s="82"/>
      <c r="H505" s="82"/>
      <c r="J505" s="15"/>
      <c r="K505" s="1"/>
      <c r="L505" s="83"/>
    </row>
    <row r="506" spans="5:12">
      <c r="E506" s="14"/>
      <c r="F506" s="13"/>
      <c r="G506" s="82"/>
      <c r="H506" s="82"/>
      <c r="J506" s="15"/>
      <c r="K506" s="1"/>
      <c r="L506" s="83"/>
    </row>
    <row r="507" spans="5:12">
      <c r="E507" s="14"/>
      <c r="F507" s="13"/>
      <c r="G507" s="82"/>
      <c r="H507" s="82"/>
      <c r="J507" s="15"/>
      <c r="K507" s="1"/>
      <c r="L507" s="83"/>
    </row>
    <row r="508" spans="5:12">
      <c r="E508" s="14"/>
      <c r="F508" s="13"/>
      <c r="G508" s="82"/>
      <c r="H508" s="82"/>
      <c r="J508" s="15"/>
      <c r="K508" s="1"/>
      <c r="L508" s="83"/>
    </row>
    <row r="509" spans="5:12">
      <c r="E509" s="14"/>
      <c r="F509" s="13"/>
      <c r="G509" s="82"/>
      <c r="H509" s="82"/>
      <c r="J509" s="15"/>
      <c r="K509" s="1"/>
      <c r="L509" s="83"/>
    </row>
    <row r="510" spans="5:12">
      <c r="E510" s="14"/>
      <c r="F510" s="13"/>
      <c r="G510" s="82"/>
      <c r="H510" s="82"/>
      <c r="J510" s="15"/>
      <c r="K510" s="1"/>
      <c r="L510" s="83"/>
    </row>
    <row r="511" spans="5:12">
      <c r="E511" s="14"/>
      <c r="F511" s="13"/>
      <c r="G511" s="82"/>
      <c r="H511" s="82"/>
      <c r="J511" s="15"/>
      <c r="K511" s="1"/>
      <c r="L511" s="83"/>
    </row>
    <row r="512" spans="5:12">
      <c r="E512" s="14"/>
      <c r="F512" s="13"/>
      <c r="G512" s="82"/>
      <c r="H512" s="82"/>
      <c r="J512" s="15"/>
      <c r="K512" s="1"/>
      <c r="L512" s="83"/>
    </row>
    <row r="513" spans="5:12">
      <c r="E513" s="14"/>
      <c r="F513" s="13"/>
      <c r="G513" s="82"/>
      <c r="H513" s="82"/>
      <c r="J513" s="15"/>
      <c r="K513" s="1"/>
      <c r="L513" s="83"/>
    </row>
    <row r="514" spans="5:12">
      <c r="E514" s="14"/>
      <c r="F514" s="13"/>
      <c r="G514" s="82"/>
      <c r="H514" s="82"/>
      <c r="J514" s="15"/>
      <c r="K514" s="1"/>
      <c r="L514" s="83"/>
    </row>
    <row r="515" spans="5:12">
      <c r="E515" s="14"/>
      <c r="F515" s="13"/>
      <c r="G515" s="82"/>
      <c r="H515" s="82"/>
      <c r="J515" s="15"/>
      <c r="K515" s="1"/>
      <c r="L515" s="83"/>
    </row>
    <row r="516" spans="5:12">
      <c r="E516" s="14"/>
      <c r="F516" s="13"/>
      <c r="G516" s="82"/>
      <c r="H516" s="82"/>
      <c r="J516" s="15"/>
      <c r="K516" s="1"/>
      <c r="L516" s="83"/>
    </row>
    <row r="517" spans="5:12">
      <c r="E517" s="14"/>
      <c r="F517" s="13"/>
      <c r="G517" s="82"/>
      <c r="H517" s="82"/>
      <c r="J517" s="15"/>
      <c r="K517" s="1"/>
      <c r="L517" s="83"/>
    </row>
    <row r="518" spans="5:12">
      <c r="E518" s="14"/>
      <c r="F518" s="13"/>
      <c r="G518" s="82"/>
      <c r="H518" s="82"/>
      <c r="J518" s="15"/>
      <c r="K518" s="1"/>
      <c r="L518" s="83"/>
    </row>
    <row r="519" spans="5:12">
      <c r="E519" s="14"/>
      <c r="F519" s="13"/>
      <c r="G519" s="82"/>
      <c r="H519" s="82"/>
      <c r="J519" s="15"/>
      <c r="K519" s="1"/>
      <c r="L519" s="83"/>
    </row>
    <row r="520" spans="5:12">
      <c r="E520" s="14"/>
      <c r="F520" s="13"/>
      <c r="G520" s="82"/>
      <c r="H520" s="82"/>
      <c r="J520" s="15"/>
      <c r="K520" s="1"/>
      <c r="L520" s="83"/>
    </row>
    <row r="521" spans="5:12">
      <c r="E521" s="14"/>
      <c r="F521" s="13"/>
      <c r="G521" s="82"/>
      <c r="H521" s="82"/>
      <c r="J521" s="15"/>
      <c r="K521" s="1"/>
      <c r="L521" s="83"/>
    </row>
    <row r="522" spans="5:12">
      <c r="E522" s="14"/>
      <c r="F522" s="13"/>
      <c r="G522" s="82"/>
      <c r="H522" s="82"/>
      <c r="J522" s="15"/>
      <c r="K522" s="1"/>
      <c r="L522" s="83"/>
    </row>
    <row r="523" spans="5:12">
      <c r="E523" s="14"/>
      <c r="F523" s="13"/>
      <c r="G523" s="82"/>
      <c r="H523" s="82"/>
      <c r="J523" s="15"/>
      <c r="K523" s="1"/>
      <c r="L523" s="83"/>
    </row>
    <row r="524" spans="5:12">
      <c r="E524" s="14"/>
      <c r="F524" s="13"/>
      <c r="G524" s="82"/>
      <c r="H524" s="82"/>
      <c r="J524" s="15"/>
      <c r="K524" s="1"/>
      <c r="L524" s="83"/>
    </row>
    <row r="525" spans="5:12">
      <c r="E525" s="14"/>
      <c r="F525" s="13"/>
      <c r="G525" s="82"/>
      <c r="H525" s="82"/>
      <c r="J525" s="15"/>
      <c r="K525" s="1"/>
      <c r="L525" s="83"/>
    </row>
    <row r="526" spans="5:12">
      <c r="E526" s="14"/>
      <c r="F526" s="13"/>
      <c r="G526" s="82"/>
      <c r="H526" s="82"/>
      <c r="J526" s="15"/>
      <c r="K526" s="1"/>
      <c r="L526" s="83"/>
    </row>
    <row r="527" spans="5:12">
      <c r="E527" s="14"/>
      <c r="F527" s="13"/>
      <c r="G527" s="82"/>
      <c r="H527" s="82"/>
      <c r="J527" s="15"/>
      <c r="K527" s="1"/>
      <c r="L527" s="83"/>
    </row>
    <row r="528" spans="5:12">
      <c r="E528" s="14"/>
      <c r="F528" s="13"/>
      <c r="G528" s="82"/>
      <c r="H528" s="82"/>
      <c r="J528" s="15"/>
      <c r="K528" s="1"/>
      <c r="L528" s="83"/>
    </row>
    <row r="529" spans="5:12">
      <c r="E529" s="14"/>
      <c r="F529" s="13"/>
      <c r="G529" s="82"/>
      <c r="H529" s="82"/>
      <c r="J529" s="15"/>
      <c r="K529" s="1"/>
      <c r="L529" s="83"/>
    </row>
    <row r="530" spans="5:12">
      <c r="E530" s="14"/>
      <c r="F530" s="13"/>
      <c r="G530" s="82"/>
      <c r="H530" s="82"/>
      <c r="J530" s="15"/>
      <c r="K530" s="1"/>
      <c r="L530" s="83"/>
    </row>
    <row r="531" spans="5:12">
      <c r="E531" s="14"/>
      <c r="F531" s="13"/>
      <c r="G531" s="82"/>
      <c r="H531" s="82"/>
      <c r="J531" s="15"/>
      <c r="K531" s="1"/>
      <c r="L531" s="83"/>
    </row>
    <row r="532" spans="5:12">
      <c r="E532" s="14"/>
      <c r="F532" s="13"/>
      <c r="G532" s="82"/>
      <c r="H532" s="82"/>
      <c r="J532" s="15"/>
      <c r="K532" s="1"/>
      <c r="L532" s="83"/>
    </row>
    <row r="533" spans="5:12">
      <c r="E533" s="14"/>
      <c r="F533" s="13"/>
      <c r="G533" s="82"/>
      <c r="H533" s="82"/>
      <c r="J533" s="15"/>
      <c r="K533" s="1"/>
      <c r="L533" s="83"/>
    </row>
    <row r="534" spans="5:12">
      <c r="E534" s="14"/>
      <c r="F534" s="13"/>
      <c r="G534" s="82"/>
      <c r="H534" s="82"/>
      <c r="J534" s="15"/>
      <c r="K534" s="1"/>
      <c r="L534" s="83"/>
    </row>
    <row r="535" spans="5:12">
      <c r="E535" s="14"/>
      <c r="F535" s="13"/>
      <c r="G535" s="82"/>
      <c r="H535" s="82"/>
      <c r="J535" s="15"/>
      <c r="K535" s="1"/>
      <c r="L535" s="83"/>
    </row>
    <row r="536" spans="5:12">
      <c r="E536" s="14"/>
      <c r="F536" s="13"/>
      <c r="G536" s="82"/>
      <c r="H536" s="82"/>
      <c r="J536" s="15"/>
      <c r="K536" s="1"/>
      <c r="L536" s="83"/>
    </row>
    <row r="537" spans="5:12">
      <c r="E537" s="14"/>
      <c r="F537" s="13"/>
      <c r="G537" s="82"/>
      <c r="H537" s="82"/>
      <c r="J537" s="15"/>
      <c r="K537" s="1"/>
      <c r="L537" s="83"/>
    </row>
    <row r="538" spans="5:12">
      <c r="E538" s="14"/>
      <c r="F538" s="13"/>
      <c r="G538" s="82"/>
      <c r="H538" s="82"/>
      <c r="J538" s="15"/>
      <c r="K538" s="1"/>
      <c r="L538" s="83"/>
    </row>
    <row r="539" spans="5:12">
      <c r="E539" s="14"/>
      <c r="F539" s="13"/>
      <c r="G539" s="82"/>
      <c r="H539" s="82"/>
      <c r="J539" s="15"/>
      <c r="K539" s="1"/>
      <c r="L539" s="83"/>
    </row>
    <row r="540" spans="5:12">
      <c r="E540" s="14"/>
      <c r="F540" s="13"/>
      <c r="G540" s="82"/>
      <c r="H540" s="82"/>
      <c r="J540" s="15"/>
      <c r="K540" s="1"/>
      <c r="L540" s="83"/>
    </row>
    <row r="541" spans="5:12">
      <c r="E541" s="14"/>
      <c r="F541" s="13"/>
      <c r="G541" s="82"/>
      <c r="H541" s="82"/>
      <c r="J541" s="15"/>
      <c r="K541" s="1"/>
      <c r="L541" s="83"/>
    </row>
    <row r="542" spans="5:12">
      <c r="E542" s="14"/>
      <c r="F542" s="13"/>
      <c r="G542" s="82"/>
      <c r="H542" s="82"/>
      <c r="J542" s="15"/>
      <c r="K542" s="1"/>
      <c r="L542" s="83"/>
    </row>
    <row r="543" spans="5:12">
      <c r="E543" s="14"/>
      <c r="F543" s="13"/>
      <c r="G543" s="82"/>
      <c r="H543" s="82"/>
      <c r="J543" s="15"/>
      <c r="K543" s="1"/>
      <c r="L543" s="83"/>
    </row>
    <row r="544" spans="5:12">
      <c r="E544" s="14"/>
      <c r="F544" s="13"/>
      <c r="G544" s="82"/>
      <c r="H544" s="82"/>
      <c r="J544" s="15"/>
      <c r="K544" s="1"/>
      <c r="L544" s="83"/>
    </row>
    <row r="545" spans="5:12">
      <c r="E545" s="14"/>
      <c r="F545" s="13"/>
      <c r="G545" s="82"/>
      <c r="H545" s="82"/>
      <c r="J545" s="15"/>
      <c r="K545" s="1"/>
      <c r="L545" s="83"/>
    </row>
    <row r="546" spans="5:12">
      <c r="E546" s="14"/>
      <c r="F546" s="13"/>
      <c r="G546" s="82"/>
      <c r="H546" s="82"/>
      <c r="J546" s="15"/>
      <c r="K546" s="1"/>
      <c r="L546" s="83"/>
    </row>
    <row r="547" spans="5:12">
      <c r="E547" s="14"/>
      <c r="F547" s="13"/>
      <c r="G547" s="82"/>
      <c r="H547" s="82"/>
      <c r="J547" s="15"/>
      <c r="K547" s="1"/>
      <c r="L547" s="83"/>
    </row>
    <row r="548" spans="5:12">
      <c r="E548" s="14"/>
      <c r="F548" s="13"/>
      <c r="G548" s="82"/>
      <c r="H548" s="82"/>
      <c r="J548" s="15"/>
      <c r="K548" s="1"/>
      <c r="L548" s="83"/>
    </row>
    <row r="549" spans="5:12">
      <c r="E549" s="14"/>
      <c r="F549" s="13"/>
      <c r="G549" s="82"/>
      <c r="H549" s="82"/>
      <c r="J549" s="15"/>
      <c r="K549" s="1"/>
      <c r="L549" s="83"/>
    </row>
    <row r="550" spans="5:12">
      <c r="E550" s="14"/>
      <c r="F550" s="13"/>
      <c r="G550" s="82"/>
      <c r="H550" s="82"/>
      <c r="J550" s="15"/>
      <c r="K550" s="1"/>
      <c r="L550" s="83"/>
    </row>
    <row r="551" spans="5:12">
      <c r="E551" s="14"/>
      <c r="F551" s="13"/>
      <c r="G551" s="82"/>
      <c r="H551" s="82"/>
      <c r="J551" s="15"/>
      <c r="K551" s="1"/>
      <c r="L551" s="83"/>
    </row>
    <row r="552" spans="5:12">
      <c r="E552" s="14"/>
      <c r="F552" s="13"/>
      <c r="G552" s="82"/>
      <c r="H552" s="82"/>
      <c r="J552" s="15"/>
      <c r="K552" s="1"/>
      <c r="L552" s="83"/>
    </row>
    <row r="553" spans="5:12">
      <c r="E553" s="14"/>
      <c r="F553" s="13"/>
      <c r="G553" s="82"/>
      <c r="H553" s="82"/>
      <c r="J553" s="15"/>
      <c r="K553" s="1"/>
      <c r="L553" s="83"/>
    </row>
    <row r="554" spans="5:12">
      <c r="E554" s="14"/>
      <c r="F554" s="13"/>
      <c r="G554" s="82"/>
      <c r="H554" s="82"/>
      <c r="J554" s="15"/>
      <c r="K554" s="1"/>
      <c r="L554" s="83"/>
    </row>
    <row r="555" spans="5:12">
      <c r="E555" s="14"/>
      <c r="F555" s="13"/>
      <c r="G555" s="82"/>
      <c r="H555" s="82"/>
      <c r="J555" s="15"/>
      <c r="K555" s="1"/>
      <c r="L555" s="83"/>
    </row>
    <row r="556" spans="5:12">
      <c r="E556" s="14"/>
      <c r="F556" s="13"/>
      <c r="G556" s="82"/>
      <c r="H556" s="82"/>
      <c r="J556" s="15"/>
      <c r="K556" s="1"/>
      <c r="L556" s="83"/>
    </row>
    <row r="557" spans="5:12">
      <c r="E557" s="14"/>
      <c r="F557" s="13"/>
      <c r="G557" s="82"/>
      <c r="H557" s="82"/>
      <c r="J557" s="15"/>
      <c r="K557" s="1"/>
      <c r="L557" s="83"/>
    </row>
    <row r="558" spans="5:12">
      <c r="E558" s="14"/>
      <c r="F558" s="13"/>
      <c r="G558" s="82"/>
      <c r="H558" s="82"/>
      <c r="J558" s="15"/>
      <c r="K558" s="1"/>
      <c r="L558" s="83"/>
    </row>
    <row r="559" spans="5:12">
      <c r="E559" s="14"/>
      <c r="F559" s="13"/>
      <c r="G559" s="82"/>
      <c r="H559" s="82"/>
      <c r="J559" s="15"/>
      <c r="K559" s="1"/>
      <c r="L559" s="83"/>
    </row>
    <row r="560" spans="5:12">
      <c r="E560" s="14"/>
      <c r="F560" s="13"/>
      <c r="G560" s="82"/>
      <c r="H560" s="82"/>
      <c r="J560" s="15"/>
      <c r="K560" s="1"/>
      <c r="L560" s="83"/>
    </row>
    <row r="561" spans="5:12">
      <c r="E561" s="14"/>
      <c r="F561" s="13"/>
      <c r="G561" s="82"/>
      <c r="H561" s="82"/>
      <c r="J561" s="15"/>
      <c r="K561" s="1"/>
      <c r="L561" s="83"/>
    </row>
    <row r="562" spans="5:12">
      <c r="E562" s="14"/>
      <c r="F562" s="13"/>
      <c r="G562" s="82"/>
      <c r="H562" s="82"/>
      <c r="J562" s="15"/>
      <c r="K562" s="1"/>
      <c r="L562" s="83"/>
    </row>
    <row r="563" spans="5:12">
      <c r="E563" s="14"/>
      <c r="F563" s="13"/>
      <c r="G563" s="82"/>
      <c r="H563" s="82"/>
      <c r="J563" s="15"/>
      <c r="K563" s="1"/>
      <c r="L563" s="83"/>
    </row>
    <row r="564" spans="5:12">
      <c r="E564" s="14"/>
      <c r="F564" s="13"/>
      <c r="G564" s="82"/>
      <c r="H564" s="82"/>
      <c r="J564" s="15"/>
      <c r="K564" s="1"/>
      <c r="L564" s="83"/>
    </row>
    <row r="565" spans="5:12">
      <c r="E565" s="14"/>
      <c r="F565" s="13"/>
      <c r="G565" s="82"/>
      <c r="H565" s="82"/>
      <c r="J565" s="15"/>
      <c r="K565" s="1"/>
      <c r="L565" s="83"/>
    </row>
    <row r="566" spans="5:12">
      <c r="E566" s="14"/>
      <c r="F566" s="13"/>
      <c r="G566" s="82"/>
      <c r="H566" s="82"/>
      <c r="J566" s="15"/>
      <c r="K566" s="1"/>
      <c r="L566" s="83"/>
    </row>
    <row r="567" spans="5:12">
      <c r="E567" s="14"/>
      <c r="F567" s="13"/>
      <c r="G567" s="82"/>
      <c r="H567" s="82"/>
      <c r="J567" s="15"/>
      <c r="K567" s="1"/>
      <c r="L567" s="83"/>
    </row>
    <row r="568" spans="5:12">
      <c r="E568" s="14"/>
      <c r="F568" s="13"/>
      <c r="G568" s="82"/>
      <c r="H568" s="82"/>
      <c r="J568" s="15"/>
      <c r="K568" s="1"/>
      <c r="L568" s="83"/>
    </row>
    <row r="569" spans="5:12">
      <c r="E569" s="14"/>
      <c r="F569" s="13"/>
      <c r="G569" s="82"/>
      <c r="H569" s="82"/>
      <c r="J569" s="15"/>
      <c r="K569" s="1"/>
      <c r="L569" s="83"/>
    </row>
    <row r="570" spans="5:12">
      <c r="E570" s="14"/>
      <c r="F570" s="13"/>
      <c r="G570" s="82"/>
      <c r="H570" s="82"/>
      <c r="J570" s="15"/>
      <c r="K570" s="1"/>
      <c r="L570" s="83"/>
    </row>
    <row r="571" spans="5:12">
      <c r="E571" s="14"/>
      <c r="F571" s="13"/>
      <c r="G571" s="82"/>
      <c r="H571" s="82"/>
      <c r="J571" s="15"/>
      <c r="K571" s="1"/>
      <c r="L571" s="83"/>
    </row>
    <row r="572" spans="5:12">
      <c r="E572" s="14"/>
      <c r="F572" s="13"/>
      <c r="G572" s="82"/>
      <c r="H572" s="82"/>
      <c r="J572" s="15"/>
      <c r="K572" s="1"/>
      <c r="L572" s="83"/>
    </row>
    <row r="573" spans="5:12">
      <c r="E573" s="14"/>
      <c r="F573" s="13"/>
      <c r="G573" s="82"/>
      <c r="H573" s="82"/>
      <c r="J573" s="15"/>
      <c r="K573" s="1"/>
      <c r="L573" s="83"/>
    </row>
    <row r="574" spans="5:12">
      <c r="E574" s="14"/>
      <c r="F574" s="13"/>
      <c r="G574" s="82"/>
      <c r="H574" s="82"/>
      <c r="J574" s="15"/>
      <c r="K574" s="1"/>
      <c r="L574" s="83"/>
    </row>
    <row r="575" spans="5:12">
      <c r="E575" s="14"/>
      <c r="F575" s="13"/>
      <c r="G575" s="82"/>
      <c r="H575" s="82"/>
      <c r="J575" s="15"/>
      <c r="K575" s="1"/>
      <c r="L575" s="83"/>
    </row>
    <row r="576" spans="5:12">
      <c r="E576" s="14"/>
      <c r="F576" s="13"/>
      <c r="G576" s="82"/>
      <c r="H576" s="82"/>
      <c r="J576" s="15"/>
      <c r="K576" s="1"/>
      <c r="L576" s="83"/>
    </row>
    <row r="577" spans="5:12">
      <c r="E577" s="14"/>
      <c r="F577" s="13"/>
      <c r="G577" s="82"/>
      <c r="H577" s="82"/>
      <c r="J577" s="15"/>
      <c r="K577" s="1"/>
      <c r="L577" s="83"/>
    </row>
    <row r="578" spans="5:12">
      <c r="E578" s="14"/>
      <c r="F578" s="13"/>
      <c r="G578" s="82"/>
      <c r="H578" s="82"/>
      <c r="J578" s="15"/>
      <c r="K578" s="1"/>
      <c r="L578" s="83"/>
    </row>
    <row r="579" spans="5:12">
      <c r="E579" s="14"/>
      <c r="F579" s="13"/>
      <c r="G579" s="82"/>
      <c r="H579" s="82"/>
      <c r="J579" s="15"/>
      <c r="K579" s="1"/>
      <c r="L579" s="83"/>
    </row>
    <row r="580" spans="5:12">
      <c r="E580" s="14"/>
      <c r="F580" s="13"/>
      <c r="G580" s="82"/>
      <c r="H580" s="82"/>
      <c r="J580" s="15"/>
      <c r="K580" s="1"/>
      <c r="L580" s="83"/>
    </row>
    <row r="581" spans="5:12">
      <c r="E581" s="14"/>
      <c r="F581" s="13"/>
      <c r="G581" s="82"/>
      <c r="H581" s="82"/>
      <c r="J581" s="15"/>
      <c r="K581" s="1"/>
      <c r="L581" s="83"/>
    </row>
    <row r="582" spans="5:12">
      <c r="E582" s="14"/>
      <c r="F582" s="13"/>
      <c r="G582" s="82"/>
      <c r="H582" s="82"/>
      <c r="J582" s="15"/>
      <c r="K582" s="1"/>
      <c r="L582" s="83"/>
    </row>
    <row r="583" spans="5:12">
      <c r="E583" s="14"/>
      <c r="F583" s="13"/>
      <c r="G583" s="82"/>
      <c r="H583" s="82"/>
      <c r="J583" s="15"/>
      <c r="K583" s="1"/>
      <c r="L583" s="83"/>
    </row>
    <row r="584" spans="5:12">
      <c r="E584" s="14"/>
      <c r="F584" s="13"/>
      <c r="G584" s="82"/>
      <c r="H584" s="82"/>
      <c r="J584" s="15"/>
      <c r="K584" s="1"/>
      <c r="L584" s="83"/>
    </row>
    <row r="585" spans="5:12">
      <c r="E585" s="14"/>
      <c r="F585" s="13"/>
      <c r="G585" s="82"/>
      <c r="H585" s="82"/>
      <c r="J585" s="15"/>
      <c r="K585" s="1"/>
      <c r="L585" s="83"/>
    </row>
    <row r="586" spans="5:12">
      <c r="E586" s="14"/>
      <c r="F586" s="13"/>
      <c r="G586" s="82"/>
      <c r="H586" s="82"/>
      <c r="J586" s="15"/>
      <c r="K586" s="1"/>
      <c r="L586" s="83"/>
    </row>
    <row r="587" spans="5:12">
      <c r="E587" s="14"/>
      <c r="F587" s="13"/>
      <c r="G587" s="82"/>
      <c r="H587" s="82"/>
      <c r="J587" s="15"/>
      <c r="K587" s="1"/>
      <c r="L587" s="83"/>
    </row>
    <row r="588" spans="5:12">
      <c r="E588" s="14"/>
      <c r="F588" s="13"/>
      <c r="G588" s="82"/>
      <c r="H588" s="82"/>
      <c r="J588" s="15"/>
      <c r="K588" s="1"/>
      <c r="L588" s="83"/>
    </row>
    <row r="589" spans="5:12">
      <c r="E589" s="14"/>
      <c r="F589" s="13"/>
      <c r="G589" s="82"/>
      <c r="H589" s="82"/>
      <c r="J589" s="15"/>
      <c r="K589" s="1"/>
      <c r="L589" s="83"/>
    </row>
    <row r="590" spans="5:12">
      <c r="E590" s="14"/>
      <c r="F590" s="13"/>
      <c r="G590" s="82"/>
      <c r="H590" s="82"/>
      <c r="J590" s="15"/>
      <c r="K590" s="1"/>
      <c r="L590" s="83"/>
    </row>
    <row r="591" spans="5:12">
      <c r="E591" s="14"/>
      <c r="F591" s="13"/>
      <c r="G591" s="82"/>
      <c r="H591" s="82"/>
      <c r="J591" s="15"/>
      <c r="K591" s="1"/>
      <c r="L591" s="83"/>
    </row>
    <row r="592" spans="5:12">
      <c r="E592" s="14"/>
      <c r="F592" s="13"/>
      <c r="G592" s="82"/>
      <c r="H592" s="82"/>
      <c r="J592" s="15"/>
      <c r="K592" s="1"/>
      <c r="L592" s="83"/>
    </row>
    <row r="593" spans="5:12">
      <c r="E593" s="14"/>
      <c r="F593" s="13"/>
      <c r="G593" s="82"/>
      <c r="H593" s="82"/>
      <c r="J593" s="15"/>
      <c r="K593" s="1"/>
      <c r="L593" s="83"/>
    </row>
    <row r="594" spans="5:12">
      <c r="E594" s="14"/>
      <c r="F594" s="13"/>
      <c r="G594" s="82"/>
      <c r="H594" s="82"/>
      <c r="J594" s="15"/>
      <c r="K594" s="1"/>
      <c r="L594" s="83"/>
    </row>
    <row r="595" spans="5:12">
      <c r="E595" s="14"/>
      <c r="F595" s="13"/>
      <c r="G595" s="82"/>
      <c r="H595" s="82"/>
      <c r="J595" s="15"/>
      <c r="K595" s="1"/>
      <c r="L595" s="83"/>
    </row>
    <row r="596" spans="5:12">
      <c r="E596" s="14"/>
      <c r="F596" s="13"/>
      <c r="G596" s="82"/>
      <c r="H596" s="82"/>
      <c r="J596" s="15"/>
      <c r="K596" s="1"/>
      <c r="L596" s="83"/>
    </row>
    <row r="597" spans="5:12">
      <c r="E597" s="14"/>
      <c r="F597" s="13"/>
      <c r="G597" s="82"/>
      <c r="H597" s="82"/>
      <c r="J597" s="15"/>
      <c r="K597" s="1"/>
      <c r="L597" s="83"/>
    </row>
    <row r="598" spans="5:12">
      <c r="E598" s="14"/>
      <c r="F598" s="13"/>
      <c r="G598" s="82"/>
      <c r="H598" s="82"/>
      <c r="J598" s="15"/>
      <c r="K598" s="1"/>
      <c r="L598" s="83"/>
    </row>
    <row r="599" spans="5:12">
      <c r="E599" s="14"/>
      <c r="F599" s="13"/>
      <c r="G599" s="82"/>
      <c r="H599" s="82"/>
      <c r="J599" s="15"/>
      <c r="K599" s="1"/>
      <c r="L599" s="83"/>
    </row>
    <row r="600" spans="5:12">
      <c r="E600" s="14"/>
      <c r="F600" s="13"/>
      <c r="G600" s="82"/>
      <c r="H600" s="82"/>
      <c r="J600" s="15"/>
      <c r="K600" s="1"/>
      <c r="L600" s="83"/>
    </row>
    <row r="601" spans="5:12">
      <c r="E601" s="14"/>
      <c r="F601" s="13"/>
      <c r="G601" s="82"/>
      <c r="H601" s="82"/>
      <c r="J601" s="15"/>
      <c r="K601" s="1"/>
      <c r="L601" s="83"/>
    </row>
    <row r="602" spans="5:12">
      <c r="E602" s="14"/>
      <c r="F602" s="13"/>
      <c r="G602" s="82"/>
      <c r="H602" s="82"/>
      <c r="J602" s="15"/>
      <c r="K602" s="1"/>
      <c r="L602" s="83"/>
    </row>
    <row r="603" spans="5:12">
      <c r="E603" s="14"/>
      <c r="F603" s="13"/>
      <c r="G603" s="82"/>
      <c r="H603" s="82"/>
      <c r="J603" s="15"/>
      <c r="K603" s="1"/>
      <c r="L603" s="83"/>
    </row>
  </sheetData>
  <mergeCells count="2">
    <mergeCell ref="A1:B1"/>
    <mergeCell ref="A2:L2"/>
  </mergeCells>
  <dataValidations count="1">
    <dataValidation allowBlank="1" showInputMessage="1" showErrorMessage="1" sqref="B3 B102 B185 B258 B265 B260:B261 B263:B264"/>
  </dataValidations>
  <printOptions horizontalCentered="1"/>
  <pageMargins left="0.393055555555556" right="0.393055555555556" top="0.786805555555556" bottom="0.786805555555556" header="0.5" footer="0.5"/>
  <pageSetup paperSize="8" scale="50" fitToHeight="0" orientation="landscape" horizontalDpi="600"/>
  <headerFooter alignWithMargins="0">
    <oddFooter>&amp;C&amp;24第 &amp;P 页，共 &amp;N 页</oddFooter>
  </headerFooter>
  <rowBreaks count="4" manualBreakCount="4">
    <brk id="13" max="255" man="1"/>
    <brk id="156" max="255" man="1"/>
    <brk id="342" max="255" man="1"/>
    <brk id="369" max="255"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以此为准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罗志义</dc:creator>
  <cp:lastModifiedBy>Administrator</cp:lastModifiedBy>
  <dcterms:created xsi:type="dcterms:W3CDTF">2023-12-06T23:10:26Z</dcterms:created>
  <dcterms:modified xsi:type="dcterms:W3CDTF">2024-02-27T09:08:54Z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2052-11.8.2.10229</vt:lpwstr>
  </property>
  <property fmtid="{D5CDD505-2E9C-101B-9397-08002B2CF9AE}" pid="3" name="ICV">
    <vt:lpwstr>BCDFE025AA5C4498B6FF1B8808CDBDAA_13</vt:lpwstr>
  </property>
</Properties>
</file>